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325" windowWidth="7350" windowHeight="5100"/>
  </bookViews>
  <sheets>
    <sheet name="Operational Data" sheetId="2" r:id="rId1"/>
    <sheet name="Financial data" sheetId="3" r:id="rId2"/>
  </sheets>
  <calcPr calcId="145621"/>
</workbook>
</file>

<file path=xl/calcChain.xml><?xml version="1.0" encoding="utf-8"?>
<calcChain xmlns="http://schemas.openxmlformats.org/spreadsheetml/2006/main">
  <c r="T31" i="2" l="1"/>
  <c r="T35" i="2"/>
  <c r="T30" i="2"/>
  <c r="T43" i="2"/>
  <c r="T44" i="2"/>
  <c r="T45" i="2"/>
  <c r="T41" i="2"/>
  <c r="T40" i="2"/>
  <c r="T16" i="2"/>
  <c r="T13" i="2"/>
  <c r="T8" i="2"/>
  <c r="T39" i="2"/>
  <c r="T47" i="3"/>
  <c r="T48" i="3"/>
  <c r="T44" i="3"/>
  <c r="T45" i="3"/>
  <c r="T38" i="3"/>
  <c r="T39" i="3"/>
  <c r="T35" i="3"/>
  <c r="T36" i="3"/>
  <c r="T29" i="3"/>
  <c r="T30" i="3"/>
  <c r="T26" i="3"/>
  <c r="T27" i="3"/>
  <c r="T22" i="3"/>
  <c r="T20" i="3"/>
  <c r="T10" i="3"/>
  <c r="T11" i="3"/>
  <c r="T7" i="3"/>
  <c r="T8" i="3"/>
  <c r="T6" i="3"/>
  <c r="O7" i="3"/>
  <c r="P7" i="3"/>
  <c r="S48" i="3"/>
  <c r="S47" i="3"/>
  <c r="S45" i="3"/>
  <c r="S44" i="3"/>
  <c r="S22" i="3"/>
  <c r="S20" i="3"/>
  <c r="S11" i="3"/>
  <c r="S10" i="3"/>
  <c r="S8" i="3"/>
  <c r="S7" i="3"/>
  <c r="S6" i="3"/>
  <c r="S39" i="3"/>
  <c r="S38" i="3"/>
  <c r="S36" i="3"/>
  <c r="S35" i="3"/>
  <c r="S30" i="3"/>
  <c r="S29" i="3"/>
  <c r="S27" i="3"/>
  <c r="S26" i="3"/>
  <c r="S45" i="2"/>
  <c r="S44" i="2"/>
  <c r="S43" i="2"/>
  <c r="S41" i="2"/>
  <c r="S40" i="2"/>
  <c r="S35" i="2"/>
  <c r="S31" i="2"/>
  <c r="S16" i="2"/>
  <c r="S13" i="2"/>
  <c r="S8" i="2"/>
  <c r="S39" i="2"/>
  <c r="S30" i="2"/>
  <c r="S42" i="2"/>
  <c r="R43" i="2"/>
  <c r="R22" i="3"/>
  <c r="R10" i="3"/>
  <c r="P10" i="3"/>
  <c r="O10" i="3"/>
  <c r="C41" i="2"/>
  <c r="C40" i="2"/>
  <c r="D41" i="2"/>
  <c r="D40" i="2"/>
  <c r="E41" i="2"/>
  <c r="E40" i="2"/>
  <c r="F41" i="2"/>
  <c r="F40" i="2"/>
  <c r="H41" i="2"/>
  <c r="H40" i="2"/>
  <c r="I41" i="2"/>
  <c r="I40" i="2"/>
  <c r="J41" i="2"/>
  <c r="J40" i="2"/>
  <c r="K41" i="2"/>
  <c r="K40" i="2"/>
  <c r="M41" i="2"/>
  <c r="M40" i="2"/>
  <c r="N41" i="2"/>
  <c r="N40" i="2"/>
  <c r="O41" i="2"/>
  <c r="O40" i="2"/>
  <c r="P41" i="2"/>
  <c r="P40" i="2"/>
  <c r="R41" i="2"/>
  <c r="R40" i="2"/>
  <c r="L12" i="2"/>
  <c r="L11" i="2"/>
  <c r="L10" i="2"/>
  <c r="L41" i="2"/>
  <c r="G12" i="2"/>
  <c r="G41" i="2"/>
  <c r="G11" i="2"/>
  <c r="G10" i="2"/>
  <c r="Q12" i="2"/>
  <c r="Q10" i="2"/>
  <c r="Q41" i="2"/>
  <c r="R8" i="2"/>
  <c r="P8" i="2"/>
  <c r="O8" i="2"/>
  <c r="N8" i="2"/>
  <c r="M8" i="2"/>
  <c r="K8" i="2"/>
  <c r="J8" i="2"/>
  <c r="I8" i="2"/>
  <c r="H8" i="2"/>
  <c r="F8" i="2"/>
  <c r="E8" i="2"/>
  <c r="D8" i="2"/>
  <c r="C8" i="2"/>
  <c r="R47" i="3"/>
  <c r="R48" i="3"/>
  <c r="R44" i="3"/>
  <c r="R45" i="3"/>
  <c r="R26" i="3"/>
  <c r="R27" i="3"/>
  <c r="R38" i="3"/>
  <c r="R39" i="3"/>
  <c r="R36" i="3"/>
  <c r="R35" i="3"/>
  <c r="R29" i="3"/>
  <c r="R30" i="3"/>
  <c r="R20" i="3"/>
  <c r="R11" i="3"/>
  <c r="R7" i="3"/>
  <c r="R8" i="3"/>
  <c r="R6" i="3"/>
  <c r="R45" i="2"/>
  <c r="R44" i="2"/>
  <c r="R35" i="2"/>
  <c r="R31" i="2"/>
  <c r="R16" i="2"/>
  <c r="R13" i="2"/>
  <c r="R39" i="2"/>
  <c r="R30" i="2"/>
  <c r="R42" i="2"/>
  <c r="Q22" i="3"/>
  <c r="Q33" i="3"/>
  <c r="Q40" i="3"/>
  <c r="Q21" i="3"/>
  <c r="P22" i="3"/>
  <c r="O22" i="3"/>
  <c r="Q19" i="3"/>
  <c r="Q10" i="3"/>
  <c r="Q15" i="3"/>
  <c r="Q49" i="3"/>
  <c r="P48" i="3"/>
  <c r="Q47" i="3"/>
  <c r="Q46" i="3"/>
  <c r="P45" i="3"/>
  <c r="Q44" i="3"/>
  <c r="Q43" i="3"/>
  <c r="Q42" i="3"/>
  <c r="Q38" i="3"/>
  <c r="P39" i="3"/>
  <c r="Q37" i="3"/>
  <c r="P36" i="3"/>
  <c r="Q35" i="3"/>
  <c r="Q34" i="3"/>
  <c r="Q31" i="3"/>
  <c r="Q29" i="3"/>
  <c r="P30" i="3"/>
  <c r="Q28" i="3"/>
  <c r="P27" i="3"/>
  <c r="Q26" i="3"/>
  <c r="Q25" i="3"/>
  <c r="Q24" i="3"/>
  <c r="P20" i="3"/>
  <c r="Q18" i="3"/>
  <c r="Q17" i="3"/>
  <c r="Q16" i="3"/>
  <c r="Q14" i="3"/>
  <c r="Q13" i="3"/>
  <c r="Q12" i="3"/>
  <c r="Q11" i="3"/>
  <c r="Q9" i="3"/>
  <c r="P8" i="3"/>
  <c r="Q7" i="3"/>
  <c r="P6" i="3"/>
  <c r="Q5" i="3"/>
  <c r="Q6" i="3"/>
  <c r="Q4" i="3"/>
  <c r="Q36" i="3"/>
  <c r="Q39" i="3"/>
  <c r="Q8" i="3"/>
  <c r="Q48" i="3"/>
  <c r="Q27" i="3"/>
  <c r="Q30" i="3"/>
  <c r="Q20" i="3"/>
  <c r="P11" i="3"/>
  <c r="Q45" i="3"/>
  <c r="Q18" i="2"/>
  <c r="Q17" i="2"/>
  <c r="Q15" i="2"/>
  <c r="Q14" i="2"/>
  <c r="Q13" i="2"/>
  <c r="Q11" i="2"/>
  <c r="Q9" i="2"/>
  <c r="L18" i="2"/>
  <c r="L17" i="2"/>
  <c r="L15" i="2"/>
  <c r="L14" i="2"/>
  <c r="L9" i="2"/>
  <c r="Q37" i="2"/>
  <c r="Q36" i="2"/>
  <c r="Q34" i="2"/>
  <c r="Q33" i="2"/>
  <c r="Q32" i="2"/>
  <c r="G18" i="2"/>
  <c r="G17" i="2"/>
  <c r="G14" i="2"/>
  <c r="G9" i="2"/>
  <c r="G40" i="2"/>
  <c r="P45" i="2"/>
  <c r="Q45" i="2"/>
  <c r="P44" i="2"/>
  <c r="Q44" i="2"/>
  <c r="P43" i="2"/>
  <c r="Q43" i="2"/>
  <c r="P35" i="2"/>
  <c r="Q35" i="2"/>
  <c r="P31" i="2"/>
  <c r="P16" i="2"/>
  <c r="P13" i="2"/>
  <c r="P39" i="2"/>
  <c r="Q39" i="2"/>
  <c r="L8" i="2"/>
  <c r="L40" i="2"/>
  <c r="L16" i="2"/>
  <c r="L13" i="2"/>
  <c r="Q8" i="2"/>
  <c r="Q40" i="2"/>
  <c r="Q16" i="2"/>
  <c r="P30" i="2"/>
  <c r="P42" i="2"/>
  <c r="Q42" i="2"/>
  <c r="Q31" i="2"/>
  <c r="G15" i="2"/>
  <c r="G8" i="2"/>
  <c r="G16" i="2"/>
  <c r="C16" i="2"/>
  <c r="D16" i="2"/>
  <c r="E16" i="2"/>
  <c r="F16" i="2"/>
  <c r="H16" i="2"/>
  <c r="I16" i="2"/>
  <c r="J16" i="2"/>
  <c r="K16" i="2"/>
  <c r="M16" i="2"/>
  <c r="N16" i="2"/>
  <c r="O16" i="2"/>
  <c r="C13" i="2"/>
  <c r="D13" i="2"/>
  <c r="E13" i="2"/>
  <c r="F13" i="2"/>
  <c r="H13" i="2"/>
  <c r="I13" i="2"/>
  <c r="J13" i="2"/>
  <c r="K13" i="2"/>
  <c r="M13" i="2"/>
  <c r="N13" i="2"/>
  <c r="O13" i="2"/>
  <c r="Q30" i="2"/>
  <c r="G13" i="2"/>
  <c r="N33" i="2"/>
  <c r="O48" i="3"/>
  <c r="O45" i="3"/>
  <c r="O39" i="3"/>
  <c r="O36" i="3"/>
  <c r="O30" i="3"/>
  <c r="O27" i="3"/>
  <c r="O20" i="3"/>
  <c r="O11" i="3"/>
  <c r="O8" i="3"/>
  <c r="O6" i="3"/>
  <c r="O45" i="2"/>
  <c r="O44" i="2"/>
  <c r="O43" i="2"/>
  <c r="O35" i="2"/>
  <c r="O31" i="2"/>
  <c r="O39" i="2"/>
  <c r="O30" i="2"/>
  <c r="O42" i="2"/>
  <c r="N45" i="2"/>
  <c r="N44" i="2"/>
  <c r="N43" i="2"/>
  <c r="N35" i="2"/>
  <c r="N31" i="2"/>
  <c r="N48" i="3"/>
  <c r="N45" i="3"/>
  <c r="N38" i="3"/>
  <c r="N39" i="3"/>
  <c r="N35" i="3"/>
  <c r="N36" i="3"/>
  <c r="N29" i="3"/>
  <c r="N30" i="3"/>
  <c r="N26" i="3"/>
  <c r="N27" i="3"/>
  <c r="N22" i="3"/>
  <c r="N20" i="3"/>
  <c r="N10" i="3"/>
  <c r="N11" i="3"/>
  <c r="N7" i="3"/>
  <c r="N6" i="3"/>
  <c r="N8" i="3"/>
  <c r="N30" i="2"/>
  <c r="N42" i="2"/>
  <c r="N39" i="2"/>
  <c r="M38" i="3"/>
  <c r="M35" i="3"/>
  <c r="M29" i="3"/>
  <c r="M26" i="3"/>
  <c r="M10" i="3"/>
  <c r="M7" i="3"/>
  <c r="M48" i="3"/>
  <c r="M45" i="3"/>
  <c r="M39" i="3"/>
  <c r="M36" i="3"/>
  <c r="M30" i="3"/>
  <c r="M27" i="3"/>
  <c r="M22" i="3"/>
  <c r="M20" i="3"/>
  <c r="M11" i="3"/>
  <c r="M8" i="3"/>
  <c r="M6" i="3"/>
  <c r="M45" i="2"/>
  <c r="M44" i="2"/>
  <c r="M43" i="2"/>
  <c r="M35" i="2"/>
  <c r="M31" i="2"/>
  <c r="M30" i="2"/>
  <c r="M42" i="2"/>
  <c r="K21" i="3"/>
  <c r="K22" i="3"/>
  <c r="M39" i="2"/>
  <c r="L21" i="3"/>
  <c r="K20" i="3"/>
  <c r="L19" i="3"/>
  <c r="L18" i="3"/>
  <c r="L17" i="3"/>
  <c r="L16" i="3"/>
  <c r="L15" i="3"/>
  <c r="L14" i="3"/>
  <c r="K10" i="3"/>
  <c r="L10" i="3"/>
  <c r="K7" i="3"/>
  <c r="L7" i="3"/>
  <c r="L22" i="3"/>
  <c r="K11" i="3"/>
  <c r="K8" i="3"/>
  <c r="L49" i="3"/>
  <c r="K48" i="3"/>
  <c r="L47" i="3"/>
  <c r="L46" i="3"/>
  <c r="K45" i="3"/>
  <c r="L44" i="3"/>
  <c r="L43" i="3"/>
  <c r="L42" i="3"/>
  <c r="L48" i="3"/>
  <c r="L45" i="3"/>
  <c r="K38" i="3"/>
  <c r="L38" i="3"/>
  <c r="K29" i="3"/>
  <c r="L29" i="3"/>
  <c r="K35" i="3"/>
  <c r="L35" i="3"/>
  <c r="K26" i="3"/>
  <c r="L26" i="3"/>
  <c r="K36" i="3"/>
  <c r="K30" i="3"/>
  <c r="K39" i="3"/>
  <c r="K27" i="3"/>
  <c r="L40" i="3"/>
  <c r="L37" i="3"/>
  <c r="L34" i="3"/>
  <c r="L33" i="3"/>
  <c r="L36" i="3"/>
  <c r="L31" i="3"/>
  <c r="L28" i="3"/>
  <c r="L25" i="3"/>
  <c r="L24" i="3"/>
  <c r="L30" i="3"/>
  <c r="L13" i="3"/>
  <c r="L12" i="3"/>
  <c r="L9" i="3"/>
  <c r="K6" i="3"/>
  <c r="L5" i="3"/>
  <c r="L4" i="3"/>
  <c r="L6" i="3"/>
  <c r="L39" i="3"/>
  <c r="L20" i="3"/>
  <c r="L11" i="3"/>
  <c r="L8" i="3"/>
  <c r="L27" i="3"/>
  <c r="L37" i="2"/>
  <c r="L36" i="2"/>
  <c r="L34" i="2"/>
  <c r="L33" i="2"/>
  <c r="L32" i="2"/>
  <c r="K45" i="2"/>
  <c r="L45" i="2"/>
  <c r="K44" i="2"/>
  <c r="L44" i="2"/>
  <c r="K43" i="2"/>
  <c r="L43" i="2"/>
  <c r="K35" i="2"/>
  <c r="L35" i="2"/>
  <c r="K31" i="2"/>
  <c r="L31" i="2"/>
  <c r="K30" i="2"/>
  <c r="L30" i="2"/>
  <c r="J22" i="3"/>
  <c r="J48" i="3"/>
  <c r="J45" i="3"/>
  <c r="J39" i="3"/>
  <c r="J36" i="3"/>
  <c r="J30" i="3"/>
  <c r="J27" i="3"/>
  <c r="J20" i="3"/>
  <c r="J11" i="3"/>
  <c r="J8" i="3"/>
  <c r="J6" i="3"/>
  <c r="J45" i="2"/>
  <c r="J44" i="2"/>
  <c r="J43" i="2"/>
  <c r="J35" i="2"/>
  <c r="J31" i="2"/>
  <c r="I39" i="3"/>
  <c r="I36" i="3"/>
  <c r="I30" i="3"/>
  <c r="I27" i="3"/>
  <c r="I22" i="3"/>
  <c r="I20" i="3"/>
  <c r="I11" i="3"/>
  <c r="I8" i="3"/>
  <c r="I6" i="3"/>
  <c r="K39" i="2"/>
  <c r="L39" i="2"/>
  <c r="K42" i="2"/>
  <c r="L42" i="2"/>
  <c r="J30" i="2"/>
  <c r="J42" i="2"/>
  <c r="J39" i="2"/>
  <c r="I39" i="2"/>
  <c r="I45" i="2"/>
  <c r="I44" i="2"/>
  <c r="I43" i="2"/>
  <c r="I31" i="2"/>
  <c r="I35" i="2"/>
  <c r="I30" i="2"/>
  <c r="I42" i="2"/>
  <c r="I48" i="3"/>
  <c r="I45" i="3"/>
  <c r="H48" i="3"/>
  <c r="H45" i="3"/>
  <c r="H39" i="3"/>
  <c r="H36" i="3"/>
  <c r="H30" i="3"/>
  <c r="H27" i="3"/>
  <c r="H22" i="3"/>
  <c r="H20" i="3"/>
  <c r="H11" i="3"/>
  <c r="H8" i="3"/>
  <c r="H6" i="3"/>
  <c r="H45" i="2"/>
  <c r="H44" i="2"/>
  <c r="H43" i="2"/>
  <c r="H35" i="2"/>
  <c r="H31" i="2"/>
  <c r="G40" i="3"/>
  <c r="G35" i="3"/>
  <c r="G34" i="3"/>
  <c r="G29" i="3"/>
  <c r="G28" i="3"/>
  <c r="G19" i="3"/>
  <c r="G12" i="3"/>
  <c r="G7" i="3"/>
  <c r="G5" i="3"/>
  <c r="G4" i="3"/>
  <c r="H30" i="2"/>
  <c r="H42" i="2"/>
  <c r="H39" i="2"/>
  <c r="G49" i="3"/>
  <c r="G47" i="3"/>
  <c r="G46" i="3"/>
  <c r="G44" i="3"/>
  <c r="G43" i="3"/>
  <c r="G42" i="3"/>
  <c r="G38" i="3"/>
  <c r="G37" i="3"/>
  <c r="G33" i="3"/>
  <c r="G36" i="3"/>
  <c r="G31" i="3"/>
  <c r="G26" i="3"/>
  <c r="G25" i="3"/>
  <c r="G24" i="3"/>
  <c r="G21" i="3"/>
  <c r="G20" i="3"/>
  <c r="G18" i="3"/>
  <c r="G17" i="3"/>
  <c r="G16" i="3"/>
  <c r="G15" i="3"/>
  <c r="G14" i="3"/>
  <c r="G13" i="3"/>
  <c r="G10" i="3"/>
  <c r="G9" i="3"/>
  <c r="F48" i="3"/>
  <c r="F45" i="3"/>
  <c r="F39" i="3"/>
  <c r="F36" i="3"/>
  <c r="F30" i="3"/>
  <c r="F27" i="3"/>
  <c r="F22" i="3"/>
  <c r="F20" i="3"/>
  <c r="F11" i="3"/>
  <c r="F8" i="3"/>
  <c r="F6" i="3"/>
  <c r="G39" i="3"/>
  <c r="G45" i="3"/>
  <c r="G48" i="3"/>
  <c r="G27" i="3"/>
  <c r="G30" i="3"/>
  <c r="G6" i="3"/>
  <c r="G11" i="3"/>
  <c r="G8" i="3"/>
  <c r="G37" i="2"/>
  <c r="G36" i="2"/>
  <c r="G34" i="2"/>
  <c r="G33" i="2"/>
  <c r="G32" i="2"/>
  <c r="G27" i="2"/>
  <c r="G26" i="2"/>
  <c r="F45" i="2"/>
  <c r="G45" i="2"/>
  <c r="F44" i="2"/>
  <c r="F43" i="2"/>
  <c r="G43" i="2"/>
  <c r="F35" i="2"/>
  <c r="G35" i="2"/>
  <c r="F31" i="2"/>
  <c r="G31" i="2"/>
  <c r="E48" i="3"/>
  <c r="E45" i="3"/>
  <c r="E39" i="3"/>
  <c r="E36" i="3"/>
  <c r="E30" i="3"/>
  <c r="E27" i="3"/>
  <c r="E22" i="3"/>
  <c r="E20" i="3"/>
  <c r="E11" i="3"/>
  <c r="E8" i="3"/>
  <c r="E6" i="3"/>
  <c r="G44" i="2"/>
  <c r="F30" i="2"/>
  <c r="E45" i="2"/>
  <c r="E44" i="2"/>
  <c r="E43" i="2"/>
  <c r="E35" i="2"/>
  <c r="E31" i="2"/>
  <c r="E39" i="2"/>
  <c r="F39" i="2"/>
  <c r="G39" i="2"/>
  <c r="F42" i="2"/>
  <c r="G42" i="2"/>
  <c r="G30" i="2"/>
  <c r="E30" i="2"/>
  <c r="E42" i="2"/>
  <c r="D36" i="3"/>
  <c r="C36" i="3"/>
  <c r="D27" i="3"/>
  <c r="D48" i="3"/>
  <c r="D45" i="3"/>
  <c r="D39" i="3"/>
  <c r="D30" i="3"/>
  <c r="D22" i="3"/>
  <c r="D20" i="3"/>
  <c r="D11" i="3"/>
  <c r="D8" i="3"/>
  <c r="D6" i="3"/>
  <c r="D45" i="2"/>
  <c r="D44" i="2"/>
  <c r="D43" i="2"/>
  <c r="D35" i="2"/>
  <c r="D31" i="2"/>
  <c r="C11" i="3"/>
  <c r="C8" i="3"/>
  <c r="C6" i="3"/>
  <c r="D39" i="2"/>
  <c r="D30" i="2"/>
  <c r="D42" i="2"/>
  <c r="C48" i="3"/>
  <c r="C45" i="3"/>
  <c r="C39" i="3"/>
  <c r="C30" i="3"/>
  <c r="C27" i="3"/>
  <c r="C22" i="3"/>
  <c r="G22" i="3"/>
  <c r="C20" i="3"/>
  <c r="C45" i="2"/>
  <c r="C44" i="2"/>
  <c r="C43" i="2"/>
  <c r="C35" i="2"/>
  <c r="C31" i="2"/>
  <c r="C39" i="2"/>
  <c r="C30" i="2"/>
  <c r="C42" i="2"/>
  <c r="T42" i="2" l="1"/>
</calcChain>
</file>

<file path=xl/sharedStrings.xml><?xml version="1.0" encoding="utf-8"?>
<sst xmlns="http://schemas.openxmlformats.org/spreadsheetml/2006/main" count="127" uniqueCount="80">
  <si>
    <t>EURm</t>
  </si>
  <si>
    <t>Total number of subscriptions</t>
  </si>
  <si>
    <t>Subscriptions in Finland</t>
  </si>
  <si>
    <t>Subscriptions in Estonia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</si>
  <si>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</si>
  <si>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</si>
  <si>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</si>
  <si>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</si>
  <si>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</si>
  <si>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</si>
  <si>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Mobile subscriptions</t>
  </si>
  <si>
    <t>Elisa subscriptions total</t>
  </si>
  <si>
    <t>Mobile KPIs</t>
  </si>
  <si>
    <t>Fixed network KPIs</t>
  </si>
  <si>
    <t>Elisa Group</t>
  </si>
  <si>
    <t>Revenue</t>
  </si>
  <si>
    <t>EBITDA</t>
  </si>
  <si>
    <t>EBITDA-%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</si>
  <si>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</si>
  <si>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</si>
  <si>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</si>
  <si>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</si>
  <si>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</si>
  <si>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</si>
  <si>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</si>
  <si>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</si>
  <si>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</si>
  <si>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</si>
  <si>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</si>
  <si>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</si>
  <si>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</si>
  <si>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Total investments</t>
  </si>
  <si>
    <t>CAPEX</t>
  </si>
  <si>
    <t>Number of personnel</t>
  </si>
  <si>
    <t xml:space="preserve">EBITDA-% </t>
  </si>
  <si>
    <t xml:space="preserve">EBIT-% </t>
  </si>
  <si>
    <t>Consumer Customers *</t>
  </si>
  <si>
    <t>Corporate Customers *</t>
  </si>
  <si>
    <t>* Including Estonia</t>
  </si>
  <si>
    <t>Fixed and New Services revenue, €m</t>
  </si>
  <si>
    <t>Q1/12</t>
  </si>
  <si>
    <t>Q2/12</t>
  </si>
  <si>
    <t>Q3/12</t>
  </si>
  <si>
    <t>Q4/12</t>
  </si>
  <si>
    <t>Q1/13</t>
  </si>
  <si>
    <t>Q2/13</t>
  </si>
  <si>
    <t>Q3/13</t>
  </si>
  <si>
    <t>Investments in shares and license fees</t>
  </si>
  <si>
    <t>Q4/13</t>
  </si>
  <si>
    <t>CAPEX **</t>
  </si>
  <si>
    <t>** Q3/13 CAPEX includes 800 MHz frequency license fee of EUR 5.1m</t>
  </si>
  <si>
    <t>Q1/14</t>
  </si>
  <si>
    <t>Q2/14</t>
  </si>
  <si>
    <t>of which Service revenue</t>
  </si>
  <si>
    <t>of which interconnection and visitor roaming</t>
  </si>
  <si>
    <t>of which equipment sales</t>
  </si>
  <si>
    <t>Postpaid ARPU</t>
  </si>
  <si>
    <t>Prepaid ARPU</t>
  </si>
  <si>
    <t>Q3/14</t>
  </si>
  <si>
    <t xml:space="preserve">Mobile revenue, €m </t>
  </si>
  <si>
    <t>Q4/14</t>
  </si>
  <si>
    <t>Blended ARPU, €/month (Finland)</t>
  </si>
  <si>
    <t>Consumer Customer ARPU (Finland)</t>
  </si>
  <si>
    <t>Corporate Customer ARPU (Finland)</t>
  </si>
  <si>
    <t>Annualised Churn (Finland)</t>
  </si>
  <si>
    <t>Non voice services / revenue (Finland)</t>
  </si>
  <si>
    <t>Outgoing calls, million minutes (Finland)</t>
  </si>
  <si>
    <t>SMS, million messages (Finland)</t>
  </si>
  <si>
    <t>Broadband **</t>
  </si>
  <si>
    <t>Fixed network subscriptions *</t>
  </si>
  <si>
    <t>* PPO acquisition in Q2/13: Traditional +39 900, Broadband +60 600 and Cable-TV +38 300</t>
  </si>
  <si>
    <t>Q1/15</t>
  </si>
  <si>
    <t>of which prepaid in Finland</t>
  </si>
  <si>
    <t>of which prepaid in Estonia</t>
  </si>
  <si>
    <t>of which postpaid in Finland</t>
  </si>
  <si>
    <t>of which postpaid in Estonia</t>
  </si>
  <si>
    <t>Q2/15</t>
  </si>
  <si>
    <t>Q3/15</t>
  </si>
  <si>
    <t>Estonian business</t>
  </si>
  <si>
    <t>** Q2/14 broadband base clean-up of 2600 subscriptions (inactive and no billing). Q3/15 divestment of 3000 subscriptions in Anvia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</si>
</sst>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\ %"/>
  </numFmts>
  <fonts count="13" x14ac:knownFonts="1">
    <font>
      <sz val="10"/>
      <name val="Arial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5" fillId="0" borderId="0"/>
    <xf numFmtId="0" fontId="4" fillId="0" borderId="0"/>
    <xf numFmtId="0" fontId="6" fillId="0" borderId="0"/>
    <xf numFmtId="9" fontId="8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 applyBorder="1"/>
    <xf numFmtId="0" fontId="2" fillId="0" borderId="0" xfId="3" applyFont="1" applyFill="1" applyBorder="1"/>
    <xf numFmtId="0" fontId="2" fillId="0" borderId="0" xfId="1" applyFont="1" applyBorder="1"/>
    <xf numFmtId="3" fontId="1" fillId="0" borderId="0" xfId="4" applyNumberFormat="1" applyFont="1" applyFill="1" applyBorder="1" applyAlignment="1">
      <alignment horizontal="right"/>
    </xf>
    <xf numFmtId="0" fontId="1" fillId="0" borderId="0" xfId="3" applyFont="1" applyBorder="1"/>
    <xf numFmtId="0" fontId="7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3" applyFont="1" applyFill="1" applyBorder="1"/>
    <xf numFmtId="3" fontId="1" fillId="0" borderId="0" xfId="1" applyNumberFormat="1" applyFont="1" applyBorder="1"/>
    <xf numFmtId="3" fontId="1" fillId="0" borderId="0" xfId="2" applyNumberFormat="1" applyFont="1" applyBorder="1"/>
    <xf numFmtId="164" fontId="1" fillId="0" borderId="0" xfId="1" applyNumberFormat="1" applyFont="1" applyBorder="1"/>
    <xf numFmtId="3" fontId="10" fillId="0" borderId="0" xfId="1" applyNumberFormat="1" applyFont="1" applyBorder="1"/>
    <xf numFmtId="0" fontId="10" fillId="0" borderId="0" xfId="3" applyFont="1" applyFill="1" applyBorder="1"/>
    <xf numFmtId="0" fontId="12" fillId="0" borderId="0" xfId="1" applyFont="1" applyBorder="1"/>
    <xf numFmtId="3" fontId="10" fillId="0" borderId="0" xfId="2" applyNumberFormat="1" applyFont="1" applyFill="1" applyBorder="1"/>
    <xf numFmtId="164" fontId="10" fillId="0" borderId="0" xfId="1" applyNumberFormat="1" applyFont="1" applyBorder="1"/>
    <xf numFmtId="166" fontId="10" fillId="0" borderId="0" xfId="5" applyNumberFormat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3" fontId="10" fillId="0" borderId="0" xfId="1" applyNumberFormat="1" applyFont="1" applyFill="1" applyBorder="1"/>
    <xf numFmtId="3" fontId="10" fillId="0" borderId="0" xfId="2" applyNumberFormat="1" applyFont="1" applyBorder="1"/>
    <xf numFmtId="9" fontId="2" fillId="0" borderId="0" xfId="5" applyFont="1" applyFill="1" applyBorder="1"/>
    <xf numFmtId="9" fontId="1" fillId="0" borderId="0" xfId="5" applyFont="1" applyFill="1" applyBorder="1"/>
    <xf numFmtId="9" fontId="1" fillId="0" borderId="0" xfId="5" applyFont="1" applyBorder="1"/>
    <xf numFmtId="9" fontId="2" fillId="0" borderId="0" xfId="5" applyFont="1" applyBorder="1"/>
    <xf numFmtId="4" fontId="10" fillId="0" borderId="0" xfId="1" applyNumberFormat="1" applyFont="1" applyBorder="1"/>
    <xf numFmtId="9" fontId="10" fillId="0" borderId="0" xfId="5" applyFont="1" applyFill="1" applyBorder="1"/>
    <xf numFmtId="165" fontId="10" fillId="0" borderId="0" xfId="2" applyNumberFormat="1" applyFont="1" applyFill="1" applyBorder="1"/>
    <xf numFmtId="3" fontId="9" fillId="0" borderId="0" xfId="1" applyNumberFormat="1" applyFont="1" applyFill="1" applyBorder="1"/>
    <xf numFmtId="0" fontId="1" fillId="0" borderId="0" xfId="1" applyNumberFormat="1" applyFont="1" applyBorder="1"/>
    <xf numFmtId="0" fontId="1" fillId="0" borderId="0" xfId="3" applyNumberFormat="1" applyFont="1" applyBorder="1"/>
    <xf numFmtId="0" fontId="1" fillId="0" borderId="0" xfId="5" applyNumberFormat="1" applyFont="1" applyBorder="1"/>
    <xf numFmtId="9" fontId="1" fillId="0" borderId="0" xfId="5" applyNumberFormat="1" applyFont="1" applyBorder="1"/>
    <xf numFmtId="9" fontId="10" fillId="0" borderId="0" xfId="5" applyNumberFormat="1" applyFont="1" applyBorder="1" applyAlignment="1">
      <alignment horizontal="right"/>
    </xf>
    <xf numFmtId="165" fontId="1" fillId="0" borderId="0" xfId="1" applyNumberFormat="1" applyFont="1" applyBorder="1"/>
    <xf numFmtId="0" fontId="11" fillId="0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1" fillId="2" borderId="2" xfId="1" applyFont="1" applyFill="1" applyBorder="1"/>
    <xf numFmtId="3" fontId="10" fillId="0" borderId="2" xfId="2" applyNumberFormat="1" applyFont="1" applyFill="1" applyBorder="1"/>
    <xf numFmtId="3" fontId="10" fillId="0" borderId="2" xfId="1" applyNumberFormat="1" applyFont="1" applyBorder="1"/>
    <xf numFmtId="3" fontId="1" fillId="0" borderId="2" xfId="2" applyNumberFormat="1" applyFont="1" applyBorder="1"/>
    <xf numFmtId="164" fontId="10" fillId="0" borderId="2" xfId="1" applyNumberFormat="1" applyFont="1" applyBorder="1"/>
    <xf numFmtId="164" fontId="1" fillId="0" borderId="2" xfId="1" applyNumberFormat="1" applyFont="1" applyBorder="1"/>
    <xf numFmtId="166" fontId="10" fillId="0" borderId="2" xfId="5" applyNumberFormat="1" applyFont="1" applyBorder="1"/>
    <xf numFmtId="9" fontId="10" fillId="0" borderId="2" xfId="5" applyNumberFormat="1" applyFont="1" applyBorder="1"/>
    <xf numFmtId="3" fontId="10" fillId="0" borderId="2" xfId="1" applyNumberFormat="1" applyFont="1" applyFill="1" applyBorder="1"/>
    <xf numFmtId="3" fontId="10" fillId="0" borderId="2" xfId="2" applyNumberFormat="1" applyFont="1" applyBorder="1"/>
    <xf numFmtId="3" fontId="1" fillId="0" borderId="2" xfId="4" applyNumberFormat="1" applyFont="1" applyFill="1" applyBorder="1" applyAlignment="1">
      <alignment horizontal="right"/>
    </xf>
    <xf numFmtId="3" fontId="1" fillId="0" borderId="2" xfId="1" applyNumberFormat="1" applyFont="1" applyBorder="1"/>
    <xf numFmtId="3" fontId="1" fillId="0" borderId="3" xfId="1" applyNumberFormat="1" applyFont="1" applyBorder="1"/>
    <xf numFmtId="0" fontId="7" fillId="0" borderId="0" xfId="1" applyFont="1" applyFill="1" applyBorder="1" applyAlignment="1">
      <alignment horizontal="left"/>
    </xf>
    <xf numFmtId="9" fontId="1" fillId="0" borderId="2" xfId="5" applyFont="1" applyBorder="1"/>
    <xf numFmtId="4" fontId="10" fillId="0" borderId="2" xfId="1" applyNumberFormat="1" applyFont="1" applyBorder="1"/>
    <xf numFmtId="9" fontId="10" fillId="0" borderId="2" xfId="5" applyFont="1" applyFill="1" applyBorder="1"/>
    <xf numFmtId="165" fontId="10" fillId="0" borderId="2" xfId="2" applyNumberFormat="1" applyFont="1" applyFill="1" applyBorder="1"/>
    <xf numFmtId="9" fontId="1" fillId="0" borderId="2" xfId="5" applyNumberFormat="1" applyFont="1" applyBorder="1"/>
    <xf numFmtId="3" fontId="10" fillId="0" borderId="3" xfId="1" applyNumberFormat="1" applyFont="1" applyBorder="1"/>
    <xf numFmtId="9" fontId="10" fillId="0" borderId="2" xfId="5" applyNumberFormat="1" applyFont="1" applyBorder="1" applyAlignment="1">
      <alignment horizontal="right"/>
    </xf>
    <xf numFmtId="165" fontId="1" fillId="0" borderId="0" xfId="1" applyNumberFormat="1" applyFont="1" applyFill="1" applyBorder="1"/>
    <xf numFmtId="166" fontId="1" fillId="0" borderId="0" xfId="5" applyNumberFormat="1" applyFont="1" applyBorder="1"/>
    <xf numFmtId="166" fontId="1" fillId="0" borderId="0" xfId="5" applyNumberFormat="1" applyFont="1" applyFill="1" applyBorder="1"/>
    <xf numFmtId="165" fontId="10" fillId="0" borderId="0" xfId="1" applyNumberFormat="1" applyFont="1" applyFill="1" applyBorder="1"/>
    <xf numFmtId="165" fontId="10" fillId="0" borderId="2" xfId="1" applyNumberFormat="1" applyFont="1" applyFill="1" applyBorder="1"/>
    <xf numFmtId="0" fontId="0" fillId="0" borderId="0" xfId="0" applyFill="1"/>
    <xf numFmtId="164" fontId="0" fillId="0" borderId="0" xfId="0" applyNumberFormat="1" applyFill="1"/>
    <xf numFmtId="164" fontId="0" fillId="0" borderId="2" xfId="0" applyNumberFormat="1" applyFill="1" applyBorder="1"/>
    <xf numFmtId="0" fontId="1" fillId="0" borderId="0" xfId="1" applyNumberFormat="1" applyFont="1" applyFill="1" applyBorder="1"/>
    <xf numFmtId="0" fontId="0" fillId="0" borderId="0" xfId="0" applyNumberFormat="1" applyFill="1"/>
    <xf numFmtId="0" fontId="0" fillId="0" borderId="0" xfId="0" applyNumberFormat="1" applyFill="1" applyBorder="1" applyAlignment="1">
      <alignment horizontal="right"/>
    </xf>
    <xf numFmtId="0" fontId="2" fillId="0" borderId="0" xfId="1" applyNumberFormat="1" applyFont="1" applyBorder="1"/>
    <xf numFmtId="0" fontId="3" fillId="0" borderId="0" xfId="1" applyNumberFormat="1" applyFont="1" applyBorder="1"/>
    <xf numFmtId="0" fontId="8" fillId="0" borderId="0" xfId="0" applyNumberFormat="1" applyFont="1" applyFill="1"/>
  </cellXfs>
  <cellStyles count="6">
    <cellStyle name="?Q\?1@" xfId="1"/>
    <cellStyle name="Normaali" xfId="0" builtinId="0"/>
    <cellStyle name="Normal_P&amp;L detailed overview " xfId="2"/>
    <cellStyle name="Normal_Sheet1" xfId="3"/>
    <cellStyle name="Normal_x_MCS_Operationals_09_04" xfId="4"/>
    <cellStyle name="Prosentti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6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customWidth="1" outlineLevel="1"/>
    <col min="12" max="12" width="10.28515625" style="1" customWidth="1"/>
    <col min="13" max="16" width="10.28515625" style="1" customWidth="1" outlineLevel="1"/>
    <col min="17" max="17" width="10.28515625" style="1" customWidth="1"/>
    <col min="18" max="20" width="10.28515625" style="1" customWidth="1" outlineLevel="1"/>
    <col min="21" max="40" width="10.28515625" style="1" customWidth="1"/>
    <col min="41" max="16384" width="9.140625" style="1"/>
  </cols>
  <sheetData>
    <row r="1" spans="1:37" ht="18" x14ac:dyDescent="0.25">
      <c r="A1" s="42" t="s">
        <v>7</v>
      </c>
      <c r="B1" s="2"/>
      <c r="C1" s="2"/>
      <c r="D1" s="2"/>
      <c r="E1" s="2"/>
      <c r="F1" s="2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37" s="3" customFormat="1" x14ac:dyDescent="0.2">
      <c r="A2" s="11"/>
      <c r="B2" s="12"/>
      <c r="C2" s="13" t="s">
        <v>40</v>
      </c>
      <c r="D2" s="13" t="s">
        <v>41</v>
      </c>
      <c r="E2" s="13" t="s">
        <v>42</v>
      </c>
      <c r="F2" s="13" t="s">
        <v>43</v>
      </c>
      <c r="G2" s="43">
        <v>2012</v>
      </c>
      <c r="H2" s="13" t="s">
        <v>44</v>
      </c>
      <c r="I2" s="13" t="s">
        <v>45</v>
      </c>
      <c r="J2" s="13" t="s">
        <v>46</v>
      </c>
      <c r="K2" s="13" t="s">
        <v>48</v>
      </c>
      <c r="L2" s="43">
        <v>2013</v>
      </c>
      <c r="M2" s="13" t="s">
        <v>51</v>
      </c>
      <c r="N2" s="13" t="s">
        <v>52</v>
      </c>
      <c r="O2" s="13" t="s">
        <v>58</v>
      </c>
      <c r="P2" s="13" t="s">
        <v>60</v>
      </c>
      <c r="Q2" s="43">
        <v>2014</v>
      </c>
      <c r="R2" s="13" t="s">
        <v>71</v>
      </c>
      <c r="S2" s="13" t="s">
        <v>76</v>
      </c>
      <c r="T2" s="13" t="s">
        <v>77</v>
      </c>
    </row>
    <row r="3" spans="1:37" ht="13.5" customHeight="1" x14ac:dyDescent="0.25">
      <c r="A3" s="8" t="s">
        <v>12</v>
      </c>
      <c r="B3" s="10"/>
      <c r="C3" s="10"/>
      <c r="D3" s="10"/>
      <c r="E3" s="10"/>
      <c r="F3" s="10"/>
      <c r="G3" s="44"/>
      <c r="H3" s="10"/>
      <c r="I3" s="10"/>
      <c r="J3" s="10"/>
      <c r="K3" s="10"/>
      <c r="L3" s="44"/>
      <c r="M3" s="10"/>
      <c r="N3" s="10"/>
      <c r="O3" s="10"/>
      <c r="P3" s="10"/>
      <c r="Q3" s="44"/>
      <c r="R3" s="10"/>
      <c r="S3" s="10"/>
      <c r="T3" s="10"/>
      <c r="U3" s="36"/>
      <c r="V3" s="36"/>
      <c r="W3" s="36"/>
      <c r="X3" s="36"/>
      <c r="Y3" s="36"/>
    </row>
    <row r="4" spans="1:37" s="2" customFormat="1" ht="13.5" customHeight="1" x14ac:dyDescent="0.2">
      <c r="A4" s="19" t="s">
        <v>59</v>
      </c>
      <c r="B4" s="19"/>
      <c r="C4" s="68">
        <v>244.8</v>
      </c>
      <c r="D4" s="68">
        <v>251.1</v>
      </c>
      <c r="E4" s="68">
        <v>248</v>
      </c>
      <c r="F4" s="68">
        <v>257.10000000000002</v>
      </c>
      <c r="G4" s="61">
        <v>1001</v>
      </c>
      <c r="H4" s="68">
        <v>222.2</v>
      </c>
      <c r="I4" s="68">
        <v>232.6</v>
      </c>
      <c r="J4" s="68">
        <v>235.8</v>
      </c>
      <c r="K4" s="68">
        <v>237</v>
      </c>
      <c r="L4" s="69">
        <v>927.5</v>
      </c>
      <c r="M4" s="68">
        <v>229</v>
      </c>
      <c r="N4" s="68">
        <v>236</v>
      </c>
      <c r="O4" s="68">
        <v>236.5</v>
      </c>
      <c r="P4" s="68">
        <v>238.2</v>
      </c>
      <c r="Q4" s="69">
        <v>939.6</v>
      </c>
      <c r="R4" s="68">
        <v>235.1</v>
      </c>
      <c r="S4" s="68">
        <v>244.4</v>
      </c>
      <c r="T4" s="68">
        <v>251.1</v>
      </c>
      <c r="U4" s="73"/>
      <c r="V4" s="73"/>
      <c r="W4" s="73"/>
      <c r="X4" s="73"/>
      <c r="Y4" s="73"/>
    </row>
    <row r="5" spans="1:37" ht="12" customHeight="1" x14ac:dyDescent="0.2">
      <c r="A5" s="19"/>
      <c r="B5" s="2" t="s">
        <v>53</v>
      </c>
      <c r="C5" s="17">
        <v>165.7</v>
      </c>
      <c r="D5" s="17">
        <v>168.2</v>
      </c>
      <c r="E5" s="17">
        <v>164.8</v>
      </c>
      <c r="F5" s="17">
        <v>160.5</v>
      </c>
      <c r="G5" s="49">
        <v>659.2</v>
      </c>
      <c r="H5" s="17">
        <v>153.19999999999999</v>
      </c>
      <c r="I5" s="17">
        <v>162.9</v>
      </c>
      <c r="J5" s="17">
        <v>164.3</v>
      </c>
      <c r="K5" s="17">
        <v>165.6</v>
      </c>
      <c r="L5" s="49">
        <v>646</v>
      </c>
      <c r="M5" s="17">
        <v>164.5</v>
      </c>
      <c r="N5" s="17">
        <v>167.6</v>
      </c>
      <c r="O5" s="17">
        <v>169.2</v>
      </c>
      <c r="P5" s="17">
        <v>168.5</v>
      </c>
      <c r="Q5" s="49">
        <v>669.8</v>
      </c>
      <c r="R5" s="17">
        <v>170.7</v>
      </c>
      <c r="S5" s="17">
        <v>177.6</v>
      </c>
      <c r="T5" s="17">
        <v>183.2</v>
      </c>
      <c r="U5" s="66"/>
      <c r="V5" s="66"/>
      <c r="W5" s="36"/>
      <c r="X5" s="36"/>
      <c r="Y5" s="36"/>
      <c r="Z5" s="41"/>
      <c r="AA5" s="41"/>
      <c r="AB5" s="41"/>
      <c r="AC5" s="41"/>
      <c r="AD5" s="41"/>
      <c r="AE5" s="15"/>
      <c r="AF5" s="41"/>
      <c r="AG5" s="41"/>
      <c r="AH5" s="41"/>
      <c r="AI5" s="41"/>
      <c r="AJ5" s="41"/>
      <c r="AK5" s="41"/>
    </row>
    <row r="6" spans="1:37" ht="12" customHeight="1" x14ac:dyDescent="0.2">
      <c r="A6" s="19"/>
      <c r="B6" s="2" t="s">
        <v>55</v>
      </c>
      <c r="C6" s="17">
        <v>34.200000000000003</v>
      </c>
      <c r="D6" s="17">
        <v>36.700000000000003</v>
      </c>
      <c r="E6" s="17">
        <v>37.9</v>
      </c>
      <c r="F6" s="17">
        <v>54</v>
      </c>
      <c r="G6" s="49">
        <v>162.80000000000001</v>
      </c>
      <c r="H6" s="17">
        <v>37.5</v>
      </c>
      <c r="I6" s="17">
        <v>37.6</v>
      </c>
      <c r="J6" s="17">
        <v>40.6</v>
      </c>
      <c r="K6" s="17">
        <v>41.7</v>
      </c>
      <c r="L6" s="49">
        <v>157.4</v>
      </c>
      <c r="M6" s="17">
        <v>35.9</v>
      </c>
      <c r="N6" s="17">
        <v>38.700000000000003</v>
      </c>
      <c r="O6" s="17">
        <v>40.1</v>
      </c>
      <c r="P6" s="17">
        <v>47.3</v>
      </c>
      <c r="Q6" s="49">
        <v>161.9</v>
      </c>
      <c r="R6" s="17">
        <v>42.4</v>
      </c>
      <c r="S6" s="17">
        <v>44.2</v>
      </c>
      <c r="T6" s="17">
        <v>45.1</v>
      </c>
      <c r="U6" s="66"/>
      <c r="V6" s="36"/>
      <c r="W6" s="36"/>
      <c r="X6" s="36"/>
      <c r="Y6" s="36"/>
      <c r="Z6" s="41"/>
      <c r="AA6" s="41"/>
      <c r="AB6" s="41"/>
      <c r="AC6" s="41"/>
      <c r="AD6" s="41"/>
      <c r="AE6" s="15"/>
      <c r="AF6" s="41"/>
      <c r="AG6" s="41"/>
      <c r="AH6" s="41"/>
      <c r="AI6" s="41"/>
      <c r="AJ6" s="41"/>
      <c r="AK6" s="41"/>
    </row>
    <row r="7" spans="1:37" s="70" customFormat="1" ht="12" customHeight="1" x14ac:dyDescent="0.2">
      <c r="B7" s="2" t="s">
        <v>54</v>
      </c>
      <c r="C7" s="71">
        <v>44.865836369999997</v>
      </c>
      <c r="D7" s="71">
        <v>46.204310419999999</v>
      </c>
      <c r="E7" s="71">
        <v>45.30082754</v>
      </c>
      <c r="F7" s="71">
        <v>42.674998519999995</v>
      </c>
      <c r="G7" s="72">
        <v>179.04597285</v>
      </c>
      <c r="H7" s="71">
        <v>31.417125209999998</v>
      </c>
      <c r="I7" s="71">
        <v>32.051198540000001</v>
      </c>
      <c r="J7" s="71">
        <v>30.930413120000001</v>
      </c>
      <c r="K7" s="71">
        <v>29.70375658</v>
      </c>
      <c r="L7" s="72">
        <v>124.10249345</v>
      </c>
      <c r="M7" s="71">
        <v>28.583708739999999</v>
      </c>
      <c r="N7" s="71">
        <v>29.782802669999999</v>
      </c>
      <c r="O7" s="71">
        <v>27.205910169999999</v>
      </c>
      <c r="P7" s="71">
        <v>22.3</v>
      </c>
      <c r="Q7" s="72">
        <v>107.9</v>
      </c>
      <c r="R7" s="71">
        <v>22</v>
      </c>
      <c r="S7" s="71">
        <v>22.6</v>
      </c>
      <c r="T7" s="71">
        <v>22.8</v>
      </c>
      <c r="U7" s="78"/>
      <c r="V7" s="36"/>
      <c r="W7" s="75"/>
      <c r="X7" s="74"/>
      <c r="Y7" s="74"/>
    </row>
    <row r="8" spans="1:37" x14ac:dyDescent="0.2">
      <c r="A8" s="19" t="s">
        <v>1</v>
      </c>
      <c r="B8" s="20"/>
      <c r="C8" s="18">
        <f t="shared" ref="C8:R8" si="0">C9+C10+C11+C12</f>
        <v>4408700</v>
      </c>
      <c r="D8" s="18">
        <f t="shared" si="0"/>
        <v>4530200</v>
      </c>
      <c r="E8" s="18">
        <f t="shared" si="0"/>
        <v>4636000</v>
      </c>
      <c r="F8" s="18">
        <f t="shared" si="0"/>
        <v>4640800</v>
      </c>
      <c r="G8" s="46">
        <f t="shared" si="0"/>
        <v>4640800</v>
      </c>
      <c r="H8" s="18">
        <f t="shared" si="0"/>
        <v>4636200</v>
      </c>
      <c r="I8" s="18">
        <f t="shared" si="0"/>
        <v>4663400</v>
      </c>
      <c r="J8" s="18">
        <f t="shared" si="0"/>
        <v>4713200</v>
      </c>
      <c r="K8" s="18">
        <f t="shared" si="0"/>
        <v>4690600</v>
      </c>
      <c r="L8" s="46">
        <f t="shared" si="0"/>
        <v>4690600</v>
      </c>
      <c r="M8" s="18">
        <f t="shared" si="0"/>
        <v>4694800</v>
      </c>
      <c r="N8" s="18">
        <f t="shared" si="0"/>
        <v>4706300</v>
      </c>
      <c r="O8" s="18">
        <f t="shared" si="0"/>
        <v>4750000</v>
      </c>
      <c r="P8" s="18">
        <f t="shared" si="0"/>
        <v>4723500</v>
      </c>
      <c r="Q8" s="46">
        <f t="shared" si="0"/>
        <v>4723500</v>
      </c>
      <c r="R8" s="18">
        <f t="shared" si="0"/>
        <v>4676900</v>
      </c>
      <c r="S8" s="18">
        <f t="shared" ref="S8:T8" si="1">S9+S10+S11+S12</f>
        <v>4702100</v>
      </c>
      <c r="T8" s="18">
        <f t="shared" si="1"/>
        <v>4749000</v>
      </c>
      <c r="U8" s="18"/>
      <c r="V8" s="15"/>
      <c r="W8" s="36"/>
      <c r="X8" s="36"/>
      <c r="Y8" s="36"/>
      <c r="Z8" s="15"/>
      <c r="AA8" s="15"/>
      <c r="AB8" s="15"/>
      <c r="AC8" s="15"/>
      <c r="AD8" s="15"/>
      <c r="AE8" s="15"/>
      <c r="AF8" s="15"/>
    </row>
    <row r="9" spans="1:37" x14ac:dyDescent="0.2">
      <c r="A9" s="19"/>
      <c r="B9" s="14" t="s">
        <v>74</v>
      </c>
      <c r="C9" s="16">
        <v>3507900</v>
      </c>
      <c r="D9" s="16">
        <v>3587100</v>
      </c>
      <c r="E9" s="16">
        <v>3640500</v>
      </c>
      <c r="F9" s="16">
        <v>3652600</v>
      </c>
      <c r="G9" s="47">
        <f>F9</f>
        <v>3652600</v>
      </c>
      <c r="H9" s="16">
        <v>3646100</v>
      </c>
      <c r="I9" s="16">
        <v>3663300</v>
      </c>
      <c r="J9" s="16">
        <v>3670600</v>
      </c>
      <c r="K9" s="16">
        <v>3672600</v>
      </c>
      <c r="L9" s="47">
        <f>K9</f>
        <v>3672600</v>
      </c>
      <c r="M9" s="16">
        <v>3686100</v>
      </c>
      <c r="N9" s="16">
        <v>3689100</v>
      </c>
      <c r="O9" s="16">
        <v>3683100</v>
      </c>
      <c r="P9" s="16">
        <v>3682900</v>
      </c>
      <c r="Q9" s="47">
        <f>P9</f>
        <v>3682900</v>
      </c>
      <c r="R9" s="16">
        <v>3662500</v>
      </c>
      <c r="S9" s="16">
        <v>3678500</v>
      </c>
      <c r="T9" s="16">
        <v>3686300</v>
      </c>
      <c r="U9" s="15"/>
      <c r="V9" s="15"/>
      <c r="W9" s="15"/>
      <c r="X9" s="15"/>
      <c r="Y9" s="36"/>
      <c r="Z9" s="15"/>
      <c r="AA9" s="15"/>
      <c r="AB9" s="15"/>
      <c r="AC9" s="15"/>
      <c r="AD9" s="15"/>
      <c r="AE9" s="15"/>
      <c r="AF9" s="15"/>
    </row>
    <row r="10" spans="1:37" x14ac:dyDescent="0.2">
      <c r="A10" s="19"/>
      <c r="B10" s="14" t="s">
        <v>75</v>
      </c>
      <c r="C10" s="16">
        <v>377700</v>
      </c>
      <c r="D10" s="16">
        <v>393200</v>
      </c>
      <c r="E10" s="16">
        <v>413700</v>
      </c>
      <c r="F10" s="16">
        <v>429500</v>
      </c>
      <c r="G10" s="47">
        <f>F10</f>
        <v>429500</v>
      </c>
      <c r="H10" s="16">
        <v>438500</v>
      </c>
      <c r="I10" s="16">
        <v>450500</v>
      </c>
      <c r="J10" s="16">
        <v>463800</v>
      </c>
      <c r="K10" s="16">
        <v>475600</v>
      </c>
      <c r="L10" s="47">
        <f>K10</f>
        <v>475600</v>
      </c>
      <c r="M10" s="16">
        <v>481000</v>
      </c>
      <c r="N10" s="16">
        <v>491300</v>
      </c>
      <c r="O10" s="16">
        <v>502700</v>
      </c>
      <c r="P10" s="16">
        <v>508800</v>
      </c>
      <c r="Q10" s="47">
        <f>P10</f>
        <v>508800</v>
      </c>
      <c r="R10" s="16">
        <v>512700</v>
      </c>
      <c r="S10" s="16">
        <v>518100</v>
      </c>
      <c r="T10" s="16">
        <v>519700</v>
      </c>
      <c r="U10" s="15"/>
      <c r="V10" s="15"/>
      <c r="W10" s="15"/>
      <c r="X10" s="15"/>
      <c r="Y10" s="36"/>
      <c r="Z10" s="15"/>
      <c r="AA10" s="15"/>
      <c r="AB10" s="15"/>
      <c r="AC10" s="15"/>
      <c r="AD10" s="15"/>
      <c r="AE10" s="15"/>
      <c r="AF10" s="15"/>
    </row>
    <row r="11" spans="1:37" x14ac:dyDescent="0.2">
      <c r="A11" s="19"/>
      <c r="B11" s="14" t="s">
        <v>72</v>
      </c>
      <c r="C11" s="16">
        <v>322900</v>
      </c>
      <c r="D11" s="16">
        <v>345700</v>
      </c>
      <c r="E11" s="16">
        <v>371200</v>
      </c>
      <c r="F11" s="16">
        <v>349300</v>
      </c>
      <c r="G11" s="47">
        <f>F11</f>
        <v>349300</v>
      </c>
      <c r="H11" s="16">
        <v>355100</v>
      </c>
      <c r="I11" s="16">
        <v>359800</v>
      </c>
      <c r="J11" s="16">
        <v>392200</v>
      </c>
      <c r="K11" s="16">
        <v>362200</v>
      </c>
      <c r="L11" s="47">
        <f>K11</f>
        <v>362200</v>
      </c>
      <c r="M11" s="16">
        <v>363200</v>
      </c>
      <c r="N11" s="16">
        <v>369800</v>
      </c>
      <c r="O11" s="16">
        <v>405500</v>
      </c>
      <c r="P11" s="16">
        <v>373400</v>
      </c>
      <c r="Q11" s="47">
        <f>P11</f>
        <v>373400</v>
      </c>
      <c r="R11" s="16">
        <v>350300</v>
      </c>
      <c r="S11" s="16">
        <v>357700</v>
      </c>
      <c r="T11" s="16">
        <v>392900</v>
      </c>
      <c r="U11" s="15"/>
      <c r="V11" s="15"/>
      <c r="W11" s="15"/>
      <c r="X11" s="15"/>
      <c r="Y11" s="36"/>
      <c r="Z11" s="15"/>
      <c r="AA11" s="15"/>
      <c r="AB11" s="15"/>
      <c r="AC11" s="15"/>
      <c r="AD11" s="15"/>
      <c r="AE11" s="15"/>
      <c r="AF11" s="15"/>
    </row>
    <row r="12" spans="1:37" x14ac:dyDescent="0.2">
      <c r="A12" s="19"/>
      <c r="B12" s="14" t="s">
        <v>73</v>
      </c>
      <c r="C12" s="16">
        <v>200200</v>
      </c>
      <c r="D12" s="16">
        <v>204200</v>
      </c>
      <c r="E12" s="16">
        <v>210600</v>
      </c>
      <c r="F12" s="16">
        <v>209400</v>
      </c>
      <c r="G12" s="47">
        <f>F12</f>
        <v>209400</v>
      </c>
      <c r="H12" s="16">
        <v>196500</v>
      </c>
      <c r="I12" s="16">
        <v>189800</v>
      </c>
      <c r="J12" s="16">
        <v>186600</v>
      </c>
      <c r="K12" s="16">
        <v>180200</v>
      </c>
      <c r="L12" s="47">
        <f>K12</f>
        <v>180200</v>
      </c>
      <c r="M12" s="16">
        <v>164500</v>
      </c>
      <c r="N12" s="16">
        <v>156100</v>
      </c>
      <c r="O12" s="16">
        <v>158700</v>
      </c>
      <c r="P12" s="16">
        <v>158400</v>
      </c>
      <c r="Q12" s="47">
        <f>P12</f>
        <v>158400</v>
      </c>
      <c r="R12" s="16">
        <v>151400</v>
      </c>
      <c r="S12" s="16">
        <v>147800</v>
      </c>
      <c r="T12" s="16">
        <v>150100</v>
      </c>
      <c r="U12" s="15"/>
      <c r="V12" s="15"/>
      <c r="W12" s="15"/>
      <c r="X12" s="15"/>
      <c r="Y12" s="36"/>
      <c r="Z12" s="15"/>
      <c r="AA12" s="15"/>
      <c r="AB12" s="15"/>
      <c r="AC12" s="15"/>
      <c r="AD12" s="15"/>
      <c r="AE12" s="15"/>
      <c r="AF12" s="15"/>
    </row>
    <row r="13" spans="1:37" x14ac:dyDescent="0.2">
      <c r="A13" s="19" t="s">
        <v>8</v>
      </c>
      <c r="B13" s="20"/>
      <c r="C13" s="21">
        <f t="shared" ref="C13:O13" si="2">C14+C15</f>
        <v>3390000</v>
      </c>
      <c r="D13" s="21">
        <f t="shared" si="2"/>
        <v>3452300</v>
      </c>
      <c r="E13" s="21">
        <f t="shared" si="2"/>
        <v>3541800</v>
      </c>
      <c r="F13" s="21">
        <f t="shared" si="2"/>
        <v>3522100</v>
      </c>
      <c r="G13" s="45">
        <f t="shared" si="2"/>
        <v>3522100</v>
      </c>
      <c r="H13" s="21">
        <f t="shared" si="2"/>
        <v>3494800</v>
      </c>
      <c r="I13" s="21">
        <f t="shared" si="2"/>
        <v>3498600</v>
      </c>
      <c r="J13" s="21">
        <f t="shared" si="2"/>
        <v>3537500</v>
      </c>
      <c r="K13" s="21">
        <f t="shared" si="2"/>
        <v>3495700</v>
      </c>
      <c r="L13" s="45">
        <f t="shared" ref="L13" si="3">L14+L15</f>
        <v>3495700</v>
      </c>
      <c r="M13" s="21">
        <f t="shared" si="2"/>
        <v>3472100</v>
      </c>
      <c r="N13" s="21">
        <f t="shared" si="2"/>
        <v>3469900</v>
      </c>
      <c r="O13" s="21">
        <f t="shared" si="2"/>
        <v>3506800</v>
      </c>
      <c r="P13" s="21">
        <f t="shared" ref="P13:R13" si="4">P14+P15</f>
        <v>3468200</v>
      </c>
      <c r="Q13" s="45">
        <f t="shared" si="4"/>
        <v>3468200</v>
      </c>
      <c r="R13" s="21">
        <f t="shared" si="4"/>
        <v>3418300</v>
      </c>
      <c r="S13" s="21">
        <f t="shared" ref="S13:T13" si="5">S14+S15</f>
        <v>3420300</v>
      </c>
      <c r="T13" s="21">
        <f t="shared" si="5"/>
        <v>3459800</v>
      </c>
      <c r="U13" s="21"/>
      <c r="V13" s="15"/>
      <c r="W13" s="36"/>
      <c r="X13" s="36"/>
      <c r="Y13" s="36"/>
      <c r="Z13" s="15"/>
      <c r="AA13" s="15"/>
      <c r="AB13" s="15"/>
      <c r="AC13" s="15"/>
      <c r="AD13" s="15"/>
      <c r="AE13" s="15"/>
      <c r="AF13" s="15"/>
    </row>
    <row r="14" spans="1:37" s="5" customFormat="1" x14ac:dyDescent="0.2">
      <c r="A14" s="4"/>
      <c r="B14" s="14" t="s">
        <v>2</v>
      </c>
      <c r="C14" s="16">
        <v>2904500</v>
      </c>
      <c r="D14" s="15">
        <v>2951800</v>
      </c>
      <c r="E14" s="15">
        <v>3017900</v>
      </c>
      <c r="F14" s="15">
        <v>2985500</v>
      </c>
      <c r="G14" s="47">
        <f>F14</f>
        <v>2985500</v>
      </c>
      <c r="H14" s="16">
        <v>2963900</v>
      </c>
      <c r="I14" s="16">
        <v>2964600</v>
      </c>
      <c r="J14" s="16">
        <v>2995000</v>
      </c>
      <c r="K14" s="16">
        <v>2952800</v>
      </c>
      <c r="L14" s="47">
        <f>K14</f>
        <v>2952800</v>
      </c>
      <c r="M14" s="16">
        <v>2942800</v>
      </c>
      <c r="N14" s="16">
        <v>2942800</v>
      </c>
      <c r="O14" s="16">
        <v>2970100</v>
      </c>
      <c r="P14" s="16">
        <v>2928500</v>
      </c>
      <c r="Q14" s="47">
        <f>P14</f>
        <v>2928500</v>
      </c>
      <c r="R14" s="16">
        <v>2883300</v>
      </c>
      <c r="S14" s="16">
        <v>2886100</v>
      </c>
      <c r="T14" s="16">
        <v>2921700</v>
      </c>
      <c r="U14" s="15"/>
      <c r="V14" s="15"/>
      <c r="W14" s="36"/>
      <c r="X14" s="36"/>
      <c r="Y14" s="36"/>
      <c r="Z14" s="15"/>
      <c r="AA14" s="15"/>
      <c r="AB14" s="15"/>
      <c r="AC14" s="15"/>
      <c r="AD14" s="15"/>
      <c r="AE14" s="15"/>
      <c r="AF14" s="15"/>
    </row>
    <row r="15" spans="1:37" s="5" customFormat="1" x14ac:dyDescent="0.2">
      <c r="A15" s="4"/>
      <c r="B15" s="14" t="s">
        <v>3</v>
      </c>
      <c r="C15" s="16">
        <v>485500</v>
      </c>
      <c r="D15" s="15">
        <v>500500</v>
      </c>
      <c r="E15" s="15">
        <v>523900</v>
      </c>
      <c r="F15" s="15">
        <v>536600</v>
      </c>
      <c r="G15" s="47">
        <f>F15</f>
        <v>536600</v>
      </c>
      <c r="H15" s="16">
        <v>530900</v>
      </c>
      <c r="I15" s="16">
        <v>534000</v>
      </c>
      <c r="J15" s="16">
        <v>542500</v>
      </c>
      <c r="K15" s="16">
        <v>542900</v>
      </c>
      <c r="L15" s="47">
        <f>K15</f>
        <v>542900</v>
      </c>
      <c r="M15" s="16">
        <v>529300</v>
      </c>
      <c r="N15" s="16">
        <v>527100</v>
      </c>
      <c r="O15" s="16">
        <v>536700</v>
      </c>
      <c r="P15" s="16">
        <v>539700</v>
      </c>
      <c r="Q15" s="47">
        <f>P15</f>
        <v>539700</v>
      </c>
      <c r="R15" s="16">
        <v>535000</v>
      </c>
      <c r="S15" s="16">
        <v>534200</v>
      </c>
      <c r="T15" s="16">
        <v>538100</v>
      </c>
      <c r="U15" s="15"/>
      <c r="V15" s="15"/>
      <c r="W15" s="36"/>
      <c r="X15" s="36"/>
      <c r="Y15" s="36"/>
      <c r="Z15" s="15"/>
      <c r="AA15" s="15"/>
      <c r="AB15" s="15"/>
      <c r="AC15" s="15"/>
      <c r="AD15" s="15"/>
      <c r="AE15" s="15"/>
      <c r="AF15" s="15"/>
    </row>
    <row r="16" spans="1:37" x14ac:dyDescent="0.2">
      <c r="A16" s="19" t="s">
        <v>9</v>
      </c>
      <c r="B16" s="20"/>
      <c r="C16" s="21">
        <f t="shared" ref="C16:O16" si="6">C17+C18</f>
        <v>1018900</v>
      </c>
      <c r="D16" s="21">
        <f t="shared" si="6"/>
        <v>1078000</v>
      </c>
      <c r="E16" s="21">
        <f t="shared" si="6"/>
        <v>1094300</v>
      </c>
      <c r="F16" s="21">
        <f t="shared" si="6"/>
        <v>1118800</v>
      </c>
      <c r="G16" s="45">
        <f t="shared" si="6"/>
        <v>1118800</v>
      </c>
      <c r="H16" s="21">
        <f t="shared" si="6"/>
        <v>1141300</v>
      </c>
      <c r="I16" s="21">
        <f t="shared" si="6"/>
        <v>1164700</v>
      </c>
      <c r="J16" s="21">
        <f t="shared" si="6"/>
        <v>1175600</v>
      </c>
      <c r="K16" s="21">
        <f t="shared" si="6"/>
        <v>1194900</v>
      </c>
      <c r="L16" s="45">
        <f t="shared" ref="L16" si="7">L17+L18</f>
        <v>1194900</v>
      </c>
      <c r="M16" s="21">
        <f t="shared" si="6"/>
        <v>1222800</v>
      </c>
      <c r="N16" s="21">
        <f t="shared" si="6"/>
        <v>1236500</v>
      </c>
      <c r="O16" s="21">
        <f t="shared" si="6"/>
        <v>1243100</v>
      </c>
      <c r="P16" s="21">
        <f t="shared" ref="P16:R16" si="8">P17+P18</f>
        <v>1255200</v>
      </c>
      <c r="Q16" s="45">
        <f t="shared" si="8"/>
        <v>1255200</v>
      </c>
      <c r="R16" s="21">
        <f t="shared" si="8"/>
        <v>1258600</v>
      </c>
      <c r="S16" s="21">
        <f t="shared" ref="S16:T16" si="9">S17+S18</f>
        <v>1281900</v>
      </c>
      <c r="T16" s="21">
        <f t="shared" si="9"/>
        <v>1289400</v>
      </c>
      <c r="U16" s="21"/>
      <c r="V16" s="15"/>
      <c r="W16" s="36"/>
      <c r="X16" s="36"/>
      <c r="Y16" s="36"/>
      <c r="Z16" s="15"/>
      <c r="AA16" s="15"/>
      <c r="AB16" s="15"/>
      <c r="AC16" s="15"/>
      <c r="AD16" s="15"/>
      <c r="AE16" s="15"/>
      <c r="AF16" s="15"/>
    </row>
    <row r="17" spans="1:32" x14ac:dyDescent="0.2">
      <c r="A17" s="4"/>
      <c r="B17" s="14" t="s">
        <v>2</v>
      </c>
      <c r="C17" s="16">
        <v>926300</v>
      </c>
      <c r="D17" s="15">
        <v>981000</v>
      </c>
      <c r="E17" s="15">
        <v>993800</v>
      </c>
      <c r="F17" s="15">
        <v>1016400</v>
      </c>
      <c r="G17" s="47">
        <f>F17</f>
        <v>1016400</v>
      </c>
      <c r="H17" s="16">
        <v>1037300</v>
      </c>
      <c r="I17" s="16">
        <v>1058500</v>
      </c>
      <c r="J17" s="16">
        <v>1067800</v>
      </c>
      <c r="K17" s="16">
        <v>1082000</v>
      </c>
      <c r="L17" s="47">
        <f>K17</f>
        <v>1082000</v>
      </c>
      <c r="M17" s="16">
        <v>1106600</v>
      </c>
      <c r="N17" s="16">
        <v>1116200</v>
      </c>
      <c r="O17" s="16">
        <v>1118500</v>
      </c>
      <c r="P17" s="16">
        <v>1127700</v>
      </c>
      <c r="Q17" s="47">
        <f>P17</f>
        <v>1127700</v>
      </c>
      <c r="R17" s="16">
        <v>1129500</v>
      </c>
      <c r="S17" s="16">
        <v>1150200</v>
      </c>
      <c r="T17" s="16">
        <v>1157600</v>
      </c>
      <c r="U17" s="15"/>
      <c r="V17" s="15"/>
      <c r="W17" s="36"/>
      <c r="X17" s="36"/>
      <c r="Y17" s="36"/>
      <c r="Z17" s="15"/>
      <c r="AA17" s="15"/>
      <c r="AB17" s="15"/>
      <c r="AC17" s="15"/>
      <c r="AD17" s="15"/>
      <c r="AE17" s="15"/>
      <c r="AF17" s="15"/>
    </row>
    <row r="18" spans="1:32" x14ac:dyDescent="0.2">
      <c r="A18" s="4"/>
      <c r="B18" s="14" t="s">
        <v>3</v>
      </c>
      <c r="C18" s="16">
        <v>92600</v>
      </c>
      <c r="D18" s="16">
        <v>97000</v>
      </c>
      <c r="E18" s="16">
        <v>100500</v>
      </c>
      <c r="F18" s="16">
        <v>102400</v>
      </c>
      <c r="G18" s="47">
        <f>F18</f>
        <v>102400</v>
      </c>
      <c r="H18" s="16">
        <v>104000</v>
      </c>
      <c r="I18" s="16">
        <v>106200</v>
      </c>
      <c r="J18" s="16">
        <v>107800</v>
      </c>
      <c r="K18" s="16">
        <v>112900</v>
      </c>
      <c r="L18" s="47">
        <f>K18</f>
        <v>112900</v>
      </c>
      <c r="M18" s="16">
        <v>116200</v>
      </c>
      <c r="N18" s="16">
        <v>120300</v>
      </c>
      <c r="O18" s="16">
        <v>124600</v>
      </c>
      <c r="P18" s="16">
        <v>127500</v>
      </c>
      <c r="Q18" s="47">
        <f>P18</f>
        <v>127500</v>
      </c>
      <c r="R18" s="16">
        <v>129100</v>
      </c>
      <c r="S18" s="16">
        <v>131700</v>
      </c>
      <c r="T18" s="16">
        <v>131800</v>
      </c>
      <c r="U18" s="15"/>
      <c r="V18" s="15"/>
      <c r="W18" s="36"/>
      <c r="X18" s="36"/>
      <c r="Y18" s="36"/>
      <c r="Z18" s="15"/>
      <c r="AA18" s="15"/>
      <c r="AB18" s="15"/>
      <c r="AC18" s="15"/>
      <c r="AD18" s="15"/>
      <c r="AE18" s="15"/>
      <c r="AF18" s="15"/>
    </row>
    <row r="19" spans="1:32" x14ac:dyDescent="0.2">
      <c r="A19" s="19" t="s">
        <v>61</v>
      </c>
      <c r="B19" s="20"/>
      <c r="C19" s="22">
        <v>17.399999999999999</v>
      </c>
      <c r="D19" s="22">
        <v>17.3</v>
      </c>
      <c r="E19" s="22">
        <v>16.5</v>
      </c>
      <c r="F19" s="22">
        <v>16</v>
      </c>
      <c r="G19" s="48">
        <v>16.8</v>
      </c>
      <c r="H19" s="22">
        <v>14.8</v>
      </c>
      <c r="I19" s="22">
        <v>15.6</v>
      </c>
      <c r="J19" s="22">
        <v>15.4</v>
      </c>
      <c r="K19" s="22">
        <v>15.6</v>
      </c>
      <c r="L19" s="48">
        <v>15.3</v>
      </c>
      <c r="M19" s="22">
        <v>15.3</v>
      </c>
      <c r="N19" s="22">
        <v>15.6</v>
      </c>
      <c r="O19" s="22">
        <v>15.3</v>
      </c>
      <c r="P19" s="22">
        <v>15</v>
      </c>
      <c r="Q19" s="48">
        <v>15.3</v>
      </c>
      <c r="R19" s="22">
        <v>15.3</v>
      </c>
      <c r="S19" s="22">
        <v>15.7</v>
      </c>
      <c r="T19" s="22">
        <v>15.9</v>
      </c>
      <c r="U19" s="36"/>
      <c r="V19" s="36"/>
      <c r="W19" s="36"/>
      <c r="X19" s="36"/>
      <c r="Y19" s="36"/>
      <c r="Z19" s="17"/>
      <c r="AA19" s="17"/>
      <c r="AB19" s="17"/>
      <c r="AC19" s="17"/>
      <c r="AD19" s="17"/>
      <c r="AE19" s="17"/>
      <c r="AF19" s="17"/>
    </row>
    <row r="20" spans="1:32" x14ac:dyDescent="0.2">
      <c r="A20" s="4"/>
      <c r="B20" s="1" t="s">
        <v>56</v>
      </c>
      <c r="C20" s="17">
        <v>18.2</v>
      </c>
      <c r="D20" s="17">
        <v>18.2</v>
      </c>
      <c r="E20" s="17">
        <v>17.399999999999999</v>
      </c>
      <c r="F20" s="17">
        <v>16.8</v>
      </c>
      <c r="G20" s="49">
        <v>17.600000000000001</v>
      </c>
      <c r="H20" s="17">
        <v>15.5</v>
      </c>
      <c r="I20" s="17">
        <v>16.399999999999999</v>
      </c>
      <c r="J20" s="17">
        <v>16.2</v>
      </c>
      <c r="K20" s="17">
        <v>16.399999999999999</v>
      </c>
      <c r="L20" s="49">
        <v>16.100000000000001</v>
      </c>
      <c r="M20" s="17">
        <v>16.100000000000001</v>
      </c>
      <c r="N20" s="17">
        <v>16.399999999999999</v>
      </c>
      <c r="O20" s="17">
        <v>16.3</v>
      </c>
      <c r="P20" s="17">
        <v>16</v>
      </c>
      <c r="Q20" s="49">
        <v>16.2</v>
      </c>
      <c r="R20" s="17">
        <v>16.100000000000001</v>
      </c>
      <c r="S20" s="17">
        <v>16.600000000000001</v>
      </c>
      <c r="T20" s="17">
        <v>16.899999999999999</v>
      </c>
      <c r="U20" s="36"/>
      <c r="V20" s="36"/>
      <c r="W20" s="36"/>
      <c r="X20" s="36"/>
      <c r="Y20" s="36"/>
      <c r="Z20" s="17"/>
      <c r="AA20" s="17"/>
      <c r="AB20" s="17"/>
      <c r="AC20" s="17"/>
      <c r="AD20" s="17"/>
      <c r="AE20" s="17"/>
      <c r="AF20" s="17"/>
    </row>
    <row r="21" spans="1:32" x14ac:dyDescent="0.2">
      <c r="A21" s="4"/>
      <c r="B21" s="1" t="s">
        <v>57</v>
      </c>
      <c r="C21" s="17">
        <v>9.9</v>
      </c>
      <c r="D21" s="17">
        <v>8.8000000000000007</v>
      </c>
      <c r="E21" s="17">
        <v>9.1</v>
      </c>
      <c r="F21" s="17">
        <v>8.8000000000000007</v>
      </c>
      <c r="G21" s="49">
        <v>9.1</v>
      </c>
      <c r="H21" s="17">
        <v>8.4</v>
      </c>
      <c r="I21" s="17">
        <v>8.3000000000000007</v>
      </c>
      <c r="J21" s="17">
        <v>8.3000000000000007</v>
      </c>
      <c r="K21" s="17">
        <v>8.1</v>
      </c>
      <c r="L21" s="49">
        <v>8.3000000000000007</v>
      </c>
      <c r="M21" s="17">
        <v>7.5</v>
      </c>
      <c r="N21" s="17">
        <v>7.6</v>
      </c>
      <c r="O21" s="17">
        <v>6.8</v>
      </c>
      <c r="P21" s="17">
        <v>6.4</v>
      </c>
      <c r="Q21" s="49">
        <v>7</v>
      </c>
      <c r="R21" s="17">
        <v>7.4</v>
      </c>
      <c r="S21" s="17">
        <v>7.5</v>
      </c>
      <c r="T21" s="17">
        <v>7.4</v>
      </c>
      <c r="U21" s="36"/>
      <c r="V21" s="36"/>
      <c r="W21" s="36"/>
      <c r="X21" s="36"/>
      <c r="Y21" s="36"/>
      <c r="Z21" s="17"/>
      <c r="AA21" s="17"/>
      <c r="AB21" s="17"/>
      <c r="AC21" s="17"/>
      <c r="AD21" s="17"/>
      <c r="AE21" s="17"/>
      <c r="AF21" s="17"/>
    </row>
    <row r="22" spans="1:32" s="5" customFormat="1" x14ac:dyDescent="0.2">
      <c r="A22" s="19" t="s">
        <v>62</v>
      </c>
      <c r="B22" s="19"/>
      <c r="C22" s="22">
        <v>15.4</v>
      </c>
      <c r="D22" s="22">
        <v>15.4</v>
      </c>
      <c r="E22" s="22">
        <v>15.1</v>
      </c>
      <c r="F22" s="22">
        <v>14.2</v>
      </c>
      <c r="G22" s="48">
        <v>15</v>
      </c>
      <c r="H22" s="22">
        <v>13</v>
      </c>
      <c r="I22" s="22">
        <v>14.1</v>
      </c>
      <c r="J22" s="22">
        <v>14.2</v>
      </c>
      <c r="K22" s="22">
        <v>14.2</v>
      </c>
      <c r="L22" s="48">
        <v>13.9</v>
      </c>
      <c r="M22" s="22">
        <v>14</v>
      </c>
      <c r="N22" s="22">
        <v>14.3</v>
      </c>
      <c r="O22" s="22">
        <v>14.2</v>
      </c>
      <c r="P22" s="22">
        <v>13.8</v>
      </c>
      <c r="Q22" s="48">
        <v>14.1</v>
      </c>
      <c r="R22" s="22">
        <v>14.1</v>
      </c>
      <c r="S22" s="22">
        <v>14.8</v>
      </c>
      <c r="T22" s="22">
        <v>15.1</v>
      </c>
      <c r="U22" s="76"/>
      <c r="V22" s="36"/>
      <c r="W22" s="36"/>
      <c r="X22" s="36"/>
      <c r="Y22" s="36"/>
      <c r="Z22" s="17"/>
      <c r="AA22" s="17"/>
      <c r="AB22" s="17"/>
      <c r="AC22" s="17"/>
      <c r="AD22" s="17"/>
      <c r="AE22" s="17"/>
      <c r="AF22" s="17"/>
    </row>
    <row r="23" spans="1:32" x14ac:dyDescent="0.2">
      <c r="A23" s="19" t="s">
        <v>63</v>
      </c>
      <c r="B23" s="19"/>
      <c r="C23" s="22">
        <v>25.7</v>
      </c>
      <c r="D23" s="22">
        <v>25</v>
      </c>
      <c r="E23" s="22">
        <v>22.2</v>
      </c>
      <c r="F23" s="22">
        <v>23</v>
      </c>
      <c r="G23" s="48">
        <v>24</v>
      </c>
      <c r="H23" s="22">
        <v>21.5</v>
      </c>
      <c r="I23" s="22">
        <v>21</v>
      </c>
      <c r="J23" s="22">
        <v>19.600000000000001</v>
      </c>
      <c r="K23" s="22">
        <v>20.2</v>
      </c>
      <c r="L23" s="48">
        <v>20.6</v>
      </c>
      <c r="M23" s="22">
        <v>19.7</v>
      </c>
      <c r="N23" s="22">
        <v>19.600000000000001</v>
      </c>
      <c r="O23" s="22">
        <v>18.899999999999999</v>
      </c>
      <c r="P23" s="22">
        <v>19</v>
      </c>
      <c r="Q23" s="48">
        <v>19.3</v>
      </c>
      <c r="R23" s="22">
        <v>19</v>
      </c>
      <c r="S23" s="22">
        <v>18.5</v>
      </c>
      <c r="T23" s="22">
        <v>18.399999999999999</v>
      </c>
      <c r="U23" s="36"/>
      <c r="V23" s="36"/>
      <c r="W23" s="36"/>
      <c r="X23" s="36"/>
      <c r="Y23" s="36"/>
      <c r="Z23" s="17"/>
      <c r="AA23" s="17"/>
      <c r="AB23" s="17"/>
      <c r="AC23" s="17"/>
      <c r="AD23" s="17"/>
      <c r="AE23" s="17"/>
      <c r="AF23" s="17"/>
    </row>
    <row r="24" spans="1:32" x14ac:dyDescent="0.2">
      <c r="A24" s="19" t="s">
        <v>64</v>
      </c>
      <c r="B24" s="20"/>
      <c r="C24" s="23">
        <v>0.153</v>
      </c>
      <c r="D24" s="23">
        <v>0.14099999999999999</v>
      </c>
      <c r="E24" s="23">
        <v>0.17199999999999999</v>
      </c>
      <c r="F24" s="23">
        <v>0.193</v>
      </c>
      <c r="G24" s="50">
        <v>0.16500000000000001</v>
      </c>
      <c r="H24" s="23">
        <v>0.2</v>
      </c>
      <c r="I24" s="23">
        <v>0.17699999999999999</v>
      </c>
      <c r="J24" s="23">
        <v>0.18</v>
      </c>
      <c r="K24" s="23">
        <v>0.17599999999999999</v>
      </c>
      <c r="L24" s="50">
        <v>0.183</v>
      </c>
      <c r="M24" s="23">
        <v>0.17199999999999999</v>
      </c>
      <c r="N24" s="23">
        <v>0.157</v>
      </c>
      <c r="O24" s="23">
        <v>0.16900000000000001</v>
      </c>
      <c r="P24" s="23">
        <v>0.16600000000000001</v>
      </c>
      <c r="Q24" s="50">
        <v>0.16600000000000001</v>
      </c>
      <c r="R24" s="23">
        <v>0.17699999999999999</v>
      </c>
      <c r="S24" s="23">
        <v>0.14399999999999999</v>
      </c>
      <c r="T24" s="23">
        <v>0.161</v>
      </c>
      <c r="U24" s="36"/>
      <c r="V24" s="36"/>
      <c r="W24" s="36"/>
      <c r="X24" s="36"/>
      <c r="Y24" s="36"/>
    </row>
    <row r="25" spans="1:32" x14ac:dyDescent="0.2">
      <c r="A25" s="19" t="s">
        <v>65</v>
      </c>
      <c r="B25" s="20"/>
      <c r="C25" s="40">
        <v>0.33</v>
      </c>
      <c r="D25" s="40">
        <v>0.34</v>
      </c>
      <c r="E25" s="40">
        <v>0.36</v>
      </c>
      <c r="F25" s="40">
        <v>0.39</v>
      </c>
      <c r="G25" s="51">
        <v>0.36</v>
      </c>
      <c r="H25" s="40">
        <v>0.41</v>
      </c>
      <c r="I25" s="40">
        <v>0.43</v>
      </c>
      <c r="J25" s="40">
        <v>0.45</v>
      </c>
      <c r="K25" s="40">
        <v>0.47</v>
      </c>
      <c r="L25" s="64">
        <v>0.44</v>
      </c>
      <c r="M25" s="40">
        <v>0.48</v>
      </c>
      <c r="N25" s="40">
        <v>0.47</v>
      </c>
      <c r="O25" s="40">
        <v>0.49</v>
      </c>
      <c r="P25" s="40">
        <v>0.51</v>
      </c>
      <c r="Q25" s="64">
        <v>0.49</v>
      </c>
      <c r="R25" s="40">
        <v>0.53</v>
      </c>
      <c r="S25" s="40">
        <v>0.54</v>
      </c>
      <c r="T25" s="40">
        <v>0.56999999999999995</v>
      </c>
      <c r="U25" s="36"/>
      <c r="V25" s="36"/>
      <c r="W25" s="36"/>
      <c r="X25" s="36"/>
      <c r="Y25" s="36"/>
    </row>
    <row r="26" spans="1:32" x14ac:dyDescent="0.2">
      <c r="A26" s="19" t="s">
        <v>66</v>
      </c>
      <c r="B26" s="20"/>
      <c r="C26" s="21">
        <v>1804</v>
      </c>
      <c r="D26" s="21">
        <v>1796.5929462500003</v>
      </c>
      <c r="E26" s="21">
        <v>1755</v>
      </c>
      <c r="F26" s="21">
        <v>1747</v>
      </c>
      <c r="G26" s="45">
        <f>C26+D26+E26+F26</f>
        <v>7102.5929462500008</v>
      </c>
      <c r="H26" s="21">
        <v>1707</v>
      </c>
      <c r="I26" s="21">
        <v>1741</v>
      </c>
      <c r="J26" s="21">
        <v>1695</v>
      </c>
      <c r="K26" s="21">
        <v>1688</v>
      </c>
      <c r="L26" s="45">
        <v>6831</v>
      </c>
      <c r="M26" s="21">
        <v>1638</v>
      </c>
      <c r="N26" s="21">
        <v>1662</v>
      </c>
      <c r="O26" s="21">
        <v>1632</v>
      </c>
      <c r="P26" s="21">
        <v>1629</v>
      </c>
      <c r="Q26" s="45">
        <v>6560</v>
      </c>
      <c r="R26" s="21">
        <v>1608</v>
      </c>
      <c r="S26" s="21">
        <v>1616</v>
      </c>
      <c r="T26" s="21">
        <v>1587</v>
      </c>
      <c r="U26" s="36"/>
      <c r="V26" s="66"/>
      <c r="W26" s="36"/>
      <c r="X26" s="36"/>
      <c r="Y26" s="36"/>
    </row>
    <row r="27" spans="1:32" s="3" customFormat="1" x14ac:dyDescent="0.2">
      <c r="A27" s="19" t="s">
        <v>67</v>
      </c>
      <c r="B27" s="24"/>
      <c r="C27" s="21">
        <v>527</v>
      </c>
      <c r="D27" s="21">
        <v>560.918497</v>
      </c>
      <c r="E27" s="21">
        <v>578</v>
      </c>
      <c r="F27" s="21">
        <v>564</v>
      </c>
      <c r="G27" s="45">
        <f>C27+D27+E27+F27</f>
        <v>2229.9184970000001</v>
      </c>
      <c r="H27" s="21">
        <v>496</v>
      </c>
      <c r="I27" s="21">
        <v>570</v>
      </c>
      <c r="J27" s="21">
        <v>599</v>
      </c>
      <c r="K27" s="21">
        <v>598</v>
      </c>
      <c r="L27" s="45">
        <v>2263</v>
      </c>
      <c r="M27" s="21">
        <v>539</v>
      </c>
      <c r="N27" s="21">
        <v>569</v>
      </c>
      <c r="O27" s="21">
        <v>597</v>
      </c>
      <c r="P27" s="21">
        <v>546</v>
      </c>
      <c r="Q27" s="45">
        <v>2251</v>
      </c>
      <c r="R27" s="21">
        <v>500</v>
      </c>
      <c r="S27" s="21">
        <v>512</v>
      </c>
      <c r="T27" s="21">
        <v>672</v>
      </c>
      <c r="U27" s="77"/>
      <c r="V27" s="66"/>
      <c r="W27" s="77"/>
      <c r="X27" s="77"/>
      <c r="Y27" s="77"/>
    </row>
    <row r="28" spans="1:32" ht="13.5" customHeight="1" x14ac:dyDescent="0.25">
      <c r="A28" s="8" t="s">
        <v>13</v>
      </c>
      <c r="B28" s="9"/>
      <c r="C28" s="10"/>
      <c r="D28" s="10"/>
      <c r="E28" s="10"/>
      <c r="F28" s="10"/>
      <c r="G28" s="44"/>
      <c r="H28" s="10"/>
      <c r="I28" s="10"/>
      <c r="J28" s="10"/>
      <c r="K28" s="10"/>
      <c r="L28" s="44"/>
      <c r="M28" s="10"/>
      <c r="N28" s="10"/>
      <c r="O28" s="10"/>
      <c r="P28" s="10"/>
      <c r="Q28" s="44"/>
      <c r="R28" s="10"/>
      <c r="S28" s="10"/>
      <c r="T28" s="10"/>
      <c r="U28" s="36"/>
      <c r="V28" s="36"/>
      <c r="W28" s="36"/>
      <c r="X28" s="36"/>
      <c r="Y28" s="36"/>
    </row>
    <row r="29" spans="1:32" s="2" customFormat="1" ht="13.5" customHeight="1" x14ac:dyDescent="0.2">
      <c r="A29" s="19" t="s">
        <v>39</v>
      </c>
      <c r="B29" s="19"/>
      <c r="C29" s="68">
        <v>136.69999999999999</v>
      </c>
      <c r="D29" s="68">
        <v>138.30000000000001</v>
      </c>
      <c r="E29" s="68">
        <v>138.69999999999999</v>
      </c>
      <c r="F29" s="68">
        <v>138.6</v>
      </c>
      <c r="G29" s="61">
        <v>552.4</v>
      </c>
      <c r="H29" s="68">
        <v>139.1</v>
      </c>
      <c r="I29" s="68">
        <v>157.5</v>
      </c>
      <c r="J29" s="68">
        <v>159</v>
      </c>
      <c r="K29" s="68">
        <v>164.2</v>
      </c>
      <c r="L29" s="69">
        <v>619.79999999999995</v>
      </c>
      <c r="M29" s="68">
        <v>153.30000000000001</v>
      </c>
      <c r="N29" s="68">
        <v>147.5</v>
      </c>
      <c r="O29" s="68">
        <v>147.4</v>
      </c>
      <c r="P29" s="68">
        <v>147.5</v>
      </c>
      <c r="Q29" s="69">
        <v>595.6</v>
      </c>
      <c r="R29" s="68">
        <v>145.6</v>
      </c>
      <c r="S29" s="68">
        <v>145.6</v>
      </c>
      <c r="T29" s="68">
        <v>143.4</v>
      </c>
      <c r="U29" s="73"/>
      <c r="V29" s="73"/>
      <c r="W29" s="73"/>
      <c r="X29" s="73"/>
      <c r="Y29" s="73"/>
    </row>
    <row r="30" spans="1:32" x14ac:dyDescent="0.2">
      <c r="A30" s="19" t="s">
        <v>1</v>
      </c>
      <c r="B30" s="25"/>
      <c r="C30" s="26">
        <f>C31+C35</f>
        <v>1025500</v>
      </c>
      <c r="D30" s="26">
        <f>D31+D35</f>
        <v>1021700</v>
      </c>
      <c r="E30" s="26">
        <f>E31+E35</f>
        <v>1021900</v>
      </c>
      <c r="F30" s="26">
        <f>F31+F35</f>
        <v>998300</v>
      </c>
      <c r="G30" s="52">
        <f t="shared" ref="G30:G37" si="10">F30</f>
        <v>998300</v>
      </c>
      <c r="H30" s="26">
        <f t="shared" ref="H30:M30" si="11">H31+H35</f>
        <v>994200</v>
      </c>
      <c r="I30" s="26">
        <f t="shared" si="11"/>
        <v>1125100</v>
      </c>
      <c r="J30" s="26">
        <f t="shared" si="11"/>
        <v>1118000</v>
      </c>
      <c r="K30" s="26">
        <f t="shared" si="11"/>
        <v>1112600</v>
      </c>
      <c r="L30" s="52">
        <f t="shared" ref="L30:L37" si="12">K30</f>
        <v>1112600</v>
      </c>
      <c r="M30" s="26">
        <f t="shared" si="11"/>
        <v>1100900</v>
      </c>
      <c r="N30" s="26">
        <f t="shared" ref="N30:O30" si="13">N31+N35</f>
        <v>1091100</v>
      </c>
      <c r="O30" s="26">
        <f t="shared" si="13"/>
        <v>1082600</v>
      </c>
      <c r="P30" s="26">
        <f t="shared" ref="P30" si="14">P31+P35</f>
        <v>1081400</v>
      </c>
      <c r="Q30" s="52">
        <f t="shared" ref="Q30:Q37" si="15">P30</f>
        <v>1081400</v>
      </c>
      <c r="R30" s="26">
        <f t="shared" ref="R30:S30" si="16">R31+R35</f>
        <v>1054300</v>
      </c>
      <c r="S30" s="26">
        <f t="shared" si="16"/>
        <v>1037900</v>
      </c>
      <c r="T30" s="26">
        <f t="shared" ref="T30" si="17">T31+T35</f>
        <v>1025200</v>
      </c>
      <c r="U30" s="26"/>
      <c r="V30" s="15"/>
      <c r="W30" s="36"/>
      <c r="X30" s="36"/>
      <c r="Y30" s="36"/>
    </row>
    <row r="31" spans="1:32" x14ac:dyDescent="0.2">
      <c r="A31" s="19" t="s">
        <v>8</v>
      </c>
      <c r="B31" s="25"/>
      <c r="C31" s="27">
        <f>C32+C33+C34</f>
        <v>816000</v>
      </c>
      <c r="D31" s="27">
        <f>D32+D33+D34</f>
        <v>816500</v>
      </c>
      <c r="E31" s="27">
        <f>E32+E33+E34</f>
        <v>821200</v>
      </c>
      <c r="F31" s="27">
        <f>F32+F33+F34</f>
        <v>816300</v>
      </c>
      <c r="G31" s="53">
        <f t="shared" si="10"/>
        <v>816300</v>
      </c>
      <c r="H31" s="27">
        <f t="shared" ref="H31:M31" si="18">H32+H33+H34</f>
        <v>816700</v>
      </c>
      <c r="I31" s="27">
        <f t="shared" si="18"/>
        <v>931900</v>
      </c>
      <c r="J31" s="27">
        <f t="shared" si="18"/>
        <v>928500</v>
      </c>
      <c r="K31" s="27">
        <f t="shared" si="18"/>
        <v>928400</v>
      </c>
      <c r="L31" s="53">
        <f t="shared" si="12"/>
        <v>928400</v>
      </c>
      <c r="M31" s="27">
        <f t="shared" si="18"/>
        <v>918400</v>
      </c>
      <c r="N31" s="27">
        <f t="shared" ref="N31:O31" si="19">N32+N33+N34</f>
        <v>913300</v>
      </c>
      <c r="O31" s="27">
        <f t="shared" si="19"/>
        <v>909000</v>
      </c>
      <c r="P31" s="27">
        <f t="shared" ref="P31" si="20">P32+P33+P34</f>
        <v>912700</v>
      </c>
      <c r="Q31" s="53">
        <f t="shared" si="15"/>
        <v>912700</v>
      </c>
      <c r="R31" s="27">
        <f t="shared" ref="R31:S31" si="21">R32+R33+R34</f>
        <v>889400</v>
      </c>
      <c r="S31" s="27">
        <f t="shared" si="21"/>
        <v>877400</v>
      </c>
      <c r="T31" s="27">
        <f t="shared" ref="T31" si="22">T32+T33+T34</f>
        <v>865400</v>
      </c>
      <c r="U31" s="27"/>
      <c r="V31" s="15"/>
      <c r="W31" s="36"/>
      <c r="X31" s="36"/>
      <c r="Y31" s="36"/>
    </row>
    <row r="32" spans="1:32" x14ac:dyDescent="0.2">
      <c r="B32" s="7" t="s">
        <v>4</v>
      </c>
      <c r="C32" s="6">
        <v>170900</v>
      </c>
      <c r="D32" s="15">
        <v>165100</v>
      </c>
      <c r="E32" s="15">
        <v>159400</v>
      </c>
      <c r="F32" s="15">
        <v>141900</v>
      </c>
      <c r="G32" s="54">
        <f t="shared" si="10"/>
        <v>141900</v>
      </c>
      <c r="H32" s="6">
        <v>131700</v>
      </c>
      <c r="I32" s="6">
        <v>156300</v>
      </c>
      <c r="J32" s="6">
        <v>150800</v>
      </c>
      <c r="K32" s="6">
        <v>144600</v>
      </c>
      <c r="L32" s="54">
        <f t="shared" si="12"/>
        <v>144600</v>
      </c>
      <c r="M32" s="6">
        <v>135500</v>
      </c>
      <c r="N32" s="6">
        <v>129100</v>
      </c>
      <c r="O32" s="6">
        <v>123400</v>
      </c>
      <c r="P32" s="6">
        <v>118000</v>
      </c>
      <c r="Q32" s="54">
        <f t="shared" si="15"/>
        <v>118000</v>
      </c>
      <c r="R32" s="6">
        <v>109200</v>
      </c>
      <c r="S32" s="6">
        <v>104100</v>
      </c>
      <c r="T32" s="6">
        <v>95800</v>
      </c>
      <c r="U32" s="6"/>
      <c r="V32" s="15"/>
      <c r="W32" s="36"/>
      <c r="X32" s="36"/>
      <c r="Y32" s="36"/>
    </row>
    <row r="33" spans="1:25" x14ac:dyDescent="0.2">
      <c r="B33" s="7" t="s">
        <v>68</v>
      </c>
      <c r="C33" s="6">
        <v>393300</v>
      </c>
      <c r="D33" s="15">
        <v>397800</v>
      </c>
      <c r="E33" s="15">
        <v>406400</v>
      </c>
      <c r="F33" s="15">
        <v>415100</v>
      </c>
      <c r="G33" s="54">
        <f t="shared" si="10"/>
        <v>415100</v>
      </c>
      <c r="H33" s="6">
        <v>419800</v>
      </c>
      <c r="I33" s="6">
        <v>469100</v>
      </c>
      <c r="J33" s="6">
        <v>469100</v>
      </c>
      <c r="K33" s="6">
        <v>471200</v>
      </c>
      <c r="L33" s="54">
        <f t="shared" si="12"/>
        <v>471200</v>
      </c>
      <c r="M33" s="6">
        <v>468500</v>
      </c>
      <c r="N33" s="6">
        <f>469900-2600</f>
        <v>467300</v>
      </c>
      <c r="O33" s="6">
        <v>465300</v>
      </c>
      <c r="P33" s="6">
        <v>467400</v>
      </c>
      <c r="Q33" s="54">
        <f t="shared" si="15"/>
        <v>467400</v>
      </c>
      <c r="R33" s="6">
        <v>460800</v>
      </c>
      <c r="S33" s="6">
        <v>456900</v>
      </c>
      <c r="T33" s="6">
        <v>449500</v>
      </c>
      <c r="U33" s="6"/>
      <c r="V33" s="15"/>
      <c r="W33" s="36"/>
      <c r="X33" s="36"/>
      <c r="Y33" s="36"/>
    </row>
    <row r="34" spans="1:25" x14ac:dyDescent="0.2">
      <c r="B34" s="7" t="s">
        <v>6</v>
      </c>
      <c r="C34" s="6">
        <v>251800</v>
      </c>
      <c r="D34" s="15">
        <v>253600</v>
      </c>
      <c r="E34" s="15">
        <v>255400</v>
      </c>
      <c r="F34" s="15">
        <v>259300</v>
      </c>
      <c r="G34" s="54">
        <f t="shared" si="10"/>
        <v>259300</v>
      </c>
      <c r="H34" s="6">
        <v>265200</v>
      </c>
      <c r="I34" s="6">
        <v>306500</v>
      </c>
      <c r="J34" s="6">
        <v>308600</v>
      </c>
      <c r="K34" s="6">
        <v>312600</v>
      </c>
      <c r="L34" s="54">
        <f t="shared" si="12"/>
        <v>312600</v>
      </c>
      <c r="M34" s="6">
        <v>314400</v>
      </c>
      <c r="N34" s="6">
        <v>316900</v>
      </c>
      <c r="O34" s="6">
        <v>320300</v>
      </c>
      <c r="P34" s="6">
        <v>327300</v>
      </c>
      <c r="Q34" s="54">
        <f t="shared" si="15"/>
        <v>327300</v>
      </c>
      <c r="R34" s="6">
        <v>319400</v>
      </c>
      <c r="S34" s="6">
        <v>316400</v>
      </c>
      <c r="T34" s="6">
        <v>320100</v>
      </c>
      <c r="U34" s="6"/>
      <c r="V34" s="15"/>
      <c r="W34" s="36"/>
      <c r="X34" s="36"/>
      <c r="Y34" s="36"/>
    </row>
    <row r="35" spans="1:25" x14ac:dyDescent="0.2">
      <c r="A35" s="19" t="s">
        <v>9</v>
      </c>
      <c r="B35" s="25"/>
      <c r="C35" s="27">
        <f>C36+C37</f>
        <v>209500</v>
      </c>
      <c r="D35" s="27">
        <f>D36+D37</f>
        <v>205200</v>
      </c>
      <c r="E35" s="27">
        <f>E36+E37</f>
        <v>200700</v>
      </c>
      <c r="F35" s="27">
        <f>F36+F37</f>
        <v>182000</v>
      </c>
      <c r="G35" s="53">
        <f t="shared" si="10"/>
        <v>182000</v>
      </c>
      <c r="H35" s="27">
        <f t="shared" ref="H35:M35" si="23">H36+H37</f>
        <v>177500</v>
      </c>
      <c r="I35" s="27">
        <f t="shared" si="23"/>
        <v>193200</v>
      </c>
      <c r="J35" s="27">
        <f t="shared" si="23"/>
        <v>189500</v>
      </c>
      <c r="K35" s="27">
        <f t="shared" si="23"/>
        <v>184200</v>
      </c>
      <c r="L35" s="53">
        <f t="shared" si="12"/>
        <v>184200</v>
      </c>
      <c r="M35" s="27">
        <f t="shared" si="23"/>
        <v>182500</v>
      </c>
      <c r="N35" s="27">
        <f t="shared" ref="N35:O35" si="24">N36+N37</f>
        <v>177800</v>
      </c>
      <c r="O35" s="27">
        <f t="shared" si="24"/>
        <v>173600</v>
      </c>
      <c r="P35" s="27">
        <f t="shared" ref="P35" si="25">P36+P37</f>
        <v>168700</v>
      </c>
      <c r="Q35" s="53">
        <f t="shared" si="15"/>
        <v>168700</v>
      </c>
      <c r="R35" s="27">
        <f t="shared" ref="R35:S35" si="26">R36+R37</f>
        <v>164900</v>
      </c>
      <c r="S35" s="27">
        <f t="shared" si="26"/>
        <v>160500</v>
      </c>
      <c r="T35" s="27">
        <f t="shared" ref="T35" si="27">T36+T37</f>
        <v>159800</v>
      </c>
      <c r="U35" s="27"/>
      <c r="V35" s="15"/>
      <c r="W35" s="36"/>
      <c r="X35" s="36"/>
      <c r="Y35" s="36"/>
    </row>
    <row r="36" spans="1:25" x14ac:dyDescent="0.2">
      <c r="B36" s="7" t="s">
        <v>4</v>
      </c>
      <c r="C36" s="6">
        <v>114300</v>
      </c>
      <c r="D36" s="15">
        <v>111600</v>
      </c>
      <c r="E36" s="15">
        <v>109100</v>
      </c>
      <c r="F36" s="15">
        <v>92000</v>
      </c>
      <c r="G36" s="54">
        <f t="shared" si="10"/>
        <v>92000</v>
      </c>
      <c r="H36" s="6">
        <v>88600</v>
      </c>
      <c r="I36" s="6">
        <v>95300</v>
      </c>
      <c r="J36" s="6">
        <v>92900</v>
      </c>
      <c r="K36" s="6">
        <v>89700</v>
      </c>
      <c r="L36" s="54">
        <f t="shared" si="12"/>
        <v>89700</v>
      </c>
      <c r="M36" s="6">
        <v>87100</v>
      </c>
      <c r="N36" s="6">
        <v>84200</v>
      </c>
      <c r="O36" s="6">
        <v>81600</v>
      </c>
      <c r="P36" s="6">
        <v>78700</v>
      </c>
      <c r="Q36" s="54">
        <f t="shared" si="15"/>
        <v>78700</v>
      </c>
      <c r="R36" s="6">
        <v>75200</v>
      </c>
      <c r="S36" s="6">
        <v>72400</v>
      </c>
      <c r="T36" s="6">
        <v>73200</v>
      </c>
      <c r="U36" s="15"/>
      <c r="V36" s="15"/>
      <c r="W36" s="36"/>
      <c r="X36" s="36"/>
      <c r="Y36" s="36"/>
    </row>
    <row r="37" spans="1:25" x14ac:dyDescent="0.2">
      <c r="B37" s="7" t="s">
        <v>5</v>
      </c>
      <c r="C37" s="6">
        <v>95200</v>
      </c>
      <c r="D37" s="15">
        <v>93600</v>
      </c>
      <c r="E37" s="15">
        <v>91600</v>
      </c>
      <c r="F37" s="15">
        <v>90000</v>
      </c>
      <c r="G37" s="54">
        <f t="shared" si="10"/>
        <v>90000</v>
      </c>
      <c r="H37" s="6">
        <v>88900</v>
      </c>
      <c r="I37" s="6">
        <v>97900</v>
      </c>
      <c r="J37" s="6">
        <v>96600</v>
      </c>
      <c r="K37" s="6">
        <v>94500</v>
      </c>
      <c r="L37" s="54">
        <f t="shared" si="12"/>
        <v>94500</v>
      </c>
      <c r="M37" s="6">
        <v>95400</v>
      </c>
      <c r="N37" s="6">
        <v>93600</v>
      </c>
      <c r="O37" s="6">
        <v>92000</v>
      </c>
      <c r="P37" s="6">
        <v>90000</v>
      </c>
      <c r="Q37" s="54">
        <f t="shared" si="15"/>
        <v>90000</v>
      </c>
      <c r="R37" s="6">
        <v>89700</v>
      </c>
      <c r="S37" s="6">
        <v>88100</v>
      </c>
      <c r="T37" s="6">
        <v>86600</v>
      </c>
      <c r="U37" s="15"/>
      <c r="V37" s="15"/>
      <c r="W37" s="36"/>
      <c r="X37" s="36"/>
      <c r="Y37" s="36"/>
    </row>
    <row r="38" spans="1:25" ht="13.5" customHeight="1" x14ac:dyDescent="0.25">
      <c r="A38" s="8" t="s">
        <v>11</v>
      </c>
      <c r="B38" s="10"/>
      <c r="C38" s="10"/>
      <c r="D38" s="10"/>
      <c r="E38" s="10"/>
      <c r="F38" s="10"/>
      <c r="G38" s="44"/>
      <c r="H38" s="10"/>
      <c r="I38" s="10"/>
      <c r="J38" s="10"/>
      <c r="K38" s="10"/>
      <c r="L38" s="44"/>
      <c r="M38" s="10"/>
      <c r="N38" s="10"/>
      <c r="O38" s="10"/>
      <c r="P38" s="10"/>
      <c r="Q38" s="44"/>
      <c r="R38" s="10"/>
      <c r="S38" s="10"/>
      <c r="T38" s="10"/>
      <c r="U38" s="36"/>
      <c r="V38" s="36"/>
      <c r="W38" s="36"/>
      <c r="X38" s="36"/>
      <c r="Y38" s="36"/>
    </row>
    <row r="39" spans="1:25" x14ac:dyDescent="0.2">
      <c r="A39" s="19" t="s">
        <v>10</v>
      </c>
      <c r="C39" s="26">
        <f>C8</f>
        <v>4408700</v>
      </c>
      <c r="D39" s="26">
        <f>D8</f>
        <v>4530200</v>
      </c>
      <c r="E39" s="26">
        <f>E8</f>
        <v>4636000</v>
      </c>
      <c r="F39" s="26">
        <f>F8</f>
        <v>4640800</v>
      </c>
      <c r="G39" s="52">
        <f t="shared" ref="G39:G45" si="28">F39</f>
        <v>4640800</v>
      </c>
      <c r="H39" s="26">
        <f t="shared" ref="H39:O39" si="29">H8</f>
        <v>4636200</v>
      </c>
      <c r="I39" s="26">
        <f t="shared" si="29"/>
        <v>4663400</v>
      </c>
      <c r="J39" s="26">
        <f t="shared" si="29"/>
        <v>4713200</v>
      </c>
      <c r="K39" s="26">
        <f t="shared" si="29"/>
        <v>4690600</v>
      </c>
      <c r="L39" s="52">
        <f t="shared" ref="L39:L45" si="30">K39</f>
        <v>4690600</v>
      </c>
      <c r="M39" s="26">
        <f t="shared" si="29"/>
        <v>4694800</v>
      </c>
      <c r="N39" s="26">
        <f t="shared" si="29"/>
        <v>4706300</v>
      </c>
      <c r="O39" s="26">
        <f t="shared" si="29"/>
        <v>4750000</v>
      </c>
      <c r="P39" s="26">
        <f t="shared" ref="P39" si="31">P8</f>
        <v>4723500</v>
      </c>
      <c r="Q39" s="52">
        <f t="shared" ref="Q39:Q45" si="32">P39</f>
        <v>4723500</v>
      </c>
      <c r="R39" s="26">
        <f t="shared" ref="R39:S39" si="33">R8</f>
        <v>4676900</v>
      </c>
      <c r="S39" s="26">
        <f t="shared" si="33"/>
        <v>4702100</v>
      </c>
      <c r="T39" s="26">
        <f t="shared" ref="T39" si="34">T8</f>
        <v>4749000</v>
      </c>
      <c r="U39" s="27"/>
      <c r="V39" s="15"/>
      <c r="W39" s="36"/>
      <c r="X39" s="36"/>
      <c r="Y39" s="36"/>
    </row>
    <row r="40" spans="1:25" x14ac:dyDescent="0.2">
      <c r="A40" s="19"/>
      <c r="B40" s="14" t="s">
        <v>2</v>
      </c>
      <c r="C40" s="6">
        <f t="shared" ref="C40:R40" si="35">C9+C11</f>
        <v>3830800</v>
      </c>
      <c r="D40" s="6">
        <f t="shared" si="35"/>
        <v>3932800</v>
      </c>
      <c r="E40" s="6">
        <f t="shared" si="35"/>
        <v>4011700</v>
      </c>
      <c r="F40" s="6">
        <f t="shared" si="35"/>
        <v>4001900</v>
      </c>
      <c r="G40" s="54">
        <f t="shared" si="35"/>
        <v>4001900</v>
      </c>
      <c r="H40" s="6">
        <f t="shared" si="35"/>
        <v>4001200</v>
      </c>
      <c r="I40" s="6">
        <f t="shared" si="35"/>
        <v>4023100</v>
      </c>
      <c r="J40" s="6">
        <f t="shared" si="35"/>
        <v>4062800</v>
      </c>
      <c r="K40" s="6">
        <f t="shared" si="35"/>
        <v>4034800</v>
      </c>
      <c r="L40" s="54">
        <f t="shared" si="35"/>
        <v>4034800</v>
      </c>
      <c r="M40" s="6">
        <f t="shared" si="35"/>
        <v>4049300</v>
      </c>
      <c r="N40" s="6">
        <f t="shared" si="35"/>
        <v>4058900</v>
      </c>
      <c r="O40" s="6">
        <f t="shared" si="35"/>
        <v>4088600</v>
      </c>
      <c r="P40" s="6">
        <f t="shared" si="35"/>
        <v>4056300</v>
      </c>
      <c r="Q40" s="54">
        <f t="shared" si="35"/>
        <v>4056300</v>
      </c>
      <c r="R40" s="6">
        <f t="shared" si="35"/>
        <v>4012800</v>
      </c>
      <c r="S40" s="6">
        <f t="shared" ref="S40:T40" si="36">S9+S11</f>
        <v>4036200</v>
      </c>
      <c r="T40" s="6">
        <f t="shared" si="36"/>
        <v>4079200</v>
      </c>
      <c r="U40" s="15"/>
      <c r="V40" s="15"/>
      <c r="W40" s="36"/>
      <c r="X40" s="36"/>
      <c r="Y40" s="36"/>
    </row>
    <row r="41" spans="1:25" x14ac:dyDescent="0.2">
      <c r="A41" s="19"/>
      <c r="B41" s="14" t="s">
        <v>3</v>
      </c>
      <c r="C41" s="6">
        <f t="shared" ref="C41:R41" si="37">C10+C12</f>
        <v>577900</v>
      </c>
      <c r="D41" s="6">
        <f t="shared" si="37"/>
        <v>597400</v>
      </c>
      <c r="E41" s="6">
        <f t="shared" si="37"/>
        <v>624300</v>
      </c>
      <c r="F41" s="6">
        <f t="shared" si="37"/>
        <v>638900</v>
      </c>
      <c r="G41" s="54">
        <f t="shared" si="37"/>
        <v>638900</v>
      </c>
      <c r="H41" s="6">
        <f t="shared" si="37"/>
        <v>635000</v>
      </c>
      <c r="I41" s="6">
        <f t="shared" si="37"/>
        <v>640300</v>
      </c>
      <c r="J41" s="6">
        <f t="shared" si="37"/>
        <v>650400</v>
      </c>
      <c r="K41" s="6">
        <f t="shared" si="37"/>
        <v>655800</v>
      </c>
      <c r="L41" s="54">
        <f t="shared" si="37"/>
        <v>655800</v>
      </c>
      <c r="M41" s="6">
        <f t="shared" si="37"/>
        <v>645500</v>
      </c>
      <c r="N41" s="6">
        <f t="shared" si="37"/>
        <v>647400</v>
      </c>
      <c r="O41" s="6">
        <f t="shared" si="37"/>
        <v>661400</v>
      </c>
      <c r="P41" s="6">
        <f t="shared" si="37"/>
        <v>667200</v>
      </c>
      <c r="Q41" s="54">
        <f t="shared" si="37"/>
        <v>667200</v>
      </c>
      <c r="R41" s="6">
        <f t="shared" si="37"/>
        <v>664100</v>
      </c>
      <c r="S41" s="6">
        <f t="shared" ref="S41:T41" si="38">S10+S12</f>
        <v>665900</v>
      </c>
      <c r="T41" s="6">
        <f t="shared" si="38"/>
        <v>669800</v>
      </c>
      <c r="U41" s="15"/>
      <c r="V41" s="15"/>
      <c r="W41" s="36"/>
      <c r="X41" s="36"/>
      <c r="Y41" s="36"/>
    </row>
    <row r="42" spans="1:25" x14ac:dyDescent="0.2">
      <c r="A42" s="19" t="s">
        <v>69</v>
      </c>
      <c r="C42" s="26">
        <f>C30</f>
        <v>1025500</v>
      </c>
      <c r="D42" s="26">
        <f>D30</f>
        <v>1021700</v>
      </c>
      <c r="E42" s="26">
        <f>E30</f>
        <v>1021900</v>
      </c>
      <c r="F42" s="26">
        <f>F30</f>
        <v>998300</v>
      </c>
      <c r="G42" s="52">
        <f t="shared" si="28"/>
        <v>998300</v>
      </c>
      <c r="H42" s="26">
        <f t="shared" ref="H42:M42" si="39">H30</f>
        <v>994200</v>
      </c>
      <c r="I42" s="26">
        <f t="shared" si="39"/>
        <v>1125100</v>
      </c>
      <c r="J42" s="26">
        <f t="shared" si="39"/>
        <v>1118000</v>
      </c>
      <c r="K42" s="26">
        <f t="shared" si="39"/>
        <v>1112600</v>
      </c>
      <c r="L42" s="52">
        <f t="shared" si="30"/>
        <v>1112600</v>
      </c>
      <c r="M42" s="26">
        <f t="shared" si="39"/>
        <v>1100900</v>
      </c>
      <c r="N42" s="26">
        <f t="shared" ref="N42:O42" si="40">N30</f>
        <v>1091100</v>
      </c>
      <c r="O42" s="26">
        <f t="shared" si="40"/>
        <v>1082600</v>
      </c>
      <c r="P42" s="26">
        <f t="shared" ref="P42" si="41">P30</f>
        <v>1081400</v>
      </c>
      <c r="Q42" s="52">
        <f t="shared" si="32"/>
        <v>1081400</v>
      </c>
      <c r="R42" s="26">
        <f t="shared" ref="R42:S42" si="42">R30</f>
        <v>1054300</v>
      </c>
      <c r="S42" s="26">
        <f t="shared" si="42"/>
        <v>1037900</v>
      </c>
      <c r="T42" s="26">
        <f t="shared" ref="T42" si="43">T30</f>
        <v>1025200</v>
      </c>
      <c r="U42" s="36"/>
      <c r="V42" s="15"/>
      <c r="W42" s="36"/>
      <c r="X42" s="36"/>
      <c r="Y42" s="36"/>
    </row>
    <row r="43" spans="1:25" x14ac:dyDescent="0.2">
      <c r="B43" s="7" t="s">
        <v>4</v>
      </c>
      <c r="C43" s="15">
        <f t="shared" ref="C43:D43" si="44">C32+C36</f>
        <v>285200</v>
      </c>
      <c r="D43" s="15">
        <f t="shared" si="44"/>
        <v>276700</v>
      </c>
      <c r="E43" s="15">
        <f t="shared" ref="E43:F43" si="45">E32+E36</f>
        <v>268500</v>
      </c>
      <c r="F43" s="15">
        <f t="shared" si="45"/>
        <v>233900</v>
      </c>
      <c r="G43" s="55">
        <f t="shared" si="28"/>
        <v>233900</v>
      </c>
      <c r="H43" s="15">
        <f t="shared" ref="H43:I43" si="46">H32+H36</f>
        <v>220300</v>
      </c>
      <c r="I43" s="15">
        <f t="shared" si="46"/>
        <v>251600</v>
      </c>
      <c r="J43" s="15">
        <f t="shared" ref="J43:K43" si="47">J32+J36</f>
        <v>243700</v>
      </c>
      <c r="K43" s="15">
        <f t="shared" si="47"/>
        <v>234300</v>
      </c>
      <c r="L43" s="55">
        <f t="shared" si="30"/>
        <v>234300</v>
      </c>
      <c r="M43" s="15">
        <f t="shared" ref="M43" si="48">M32+M36</f>
        <v>222600</v>
      </c>
      <c r="N43" s="15">
        <f t="shared" ref="N43:O43" si="49">N32+N36</f>
        <v>213300</v>
      </c>
      <c r="O43" s="15">
        <f t="shared" si="49"/>
        <v>205000</v>
      </c>
      <c r="P43" s="15">
        <f t="shared" ref="P43" si="50">P32+P36</f>
        <v>196700</v>
      </c>
      <c r="Q43" s="55">
        <f t="shared" si="32"/>
        <v>196700</v>
      </c>
      <c r="R43" s="15">
        <f t="shared" ref="R43:S44" si="51">R32+R36</f>
        <v>184400</v>
      </c>
      <c r="S43" s="15">
        <f t="shared" si="51"/>
        <v>176500</v>
      </c>
      <c r="T43" s="15">
        <f t="shared" ref="T43" si="52">T32+T36</f>
        <v>169000</v>
      </c>
      <c r="U43" s="36"/>
      <c r="V43" s="15"/>
      <c r="W43" s="36"/>
      <c r="X43" s="36"/>
      <c r="Y43" s="36"/>
    </row>
    <row r="44" spans="1:25" x14ac:dyDescent="0.2">
      <c r="B44" s="7" t="s">
        <v>5</v>
      </c>
      <c r="C44" s="15">
        <f t="shared" ref="C44:D44" si="53">C33+C37</f>
        <v>488500</v>
      </c>
      <c r="D44" s="15">
        <f t="shared" si="53"/>
        <v>491400</v>
      </c>
      <c r="E44" s="15">
        <f t="shared" ref="E44:F44" si="54">E33+E37</f>
        <v>498000</v>
      </c>
      <c r="F44" s="15">
        <f t="shared" si="54"/>
        <v>505100</v>
      </c>
      <c r="G44" s="55">
        <f t="shared" si="28"/>
        <v>505100</v>
      </c>
      <c r="H44" s="15">
        <f t="shared" ref="H44:I44" si="55">H33+H37</f>
        <v>508700</v>
      </c>
      <c r="I44" s="15">
        <f t="shared" si="55"/>
        <v>567000</v>
      </c>
      <c r="J44" s="15">
        <f t="shared" ref="J44:K44" si="56">J33+J37</f>
        <v>565700</v>
      </c>
      <c r="K44" s="15">
        <f t="shared" si="56"/>
        <v>565700</v>
      </c>
      <c r="L44" s="55">
        <f t="shared" si="30"/>
        <v>565700</v>
      </c>
      <c r="M44" s="15">
        <f t="shared" ref="M44" si="57">M33+M37</f>
        <v>563900</v>
      </c>
      <c r="N44" s="15">
        <f t="shared" ref="N44:O44" si="58">N33+N37</f>
        <v>560900</v>
      </c>
      <c r="O44" s="15">
        <f t="shared" si="58"/>
        <v>557300</v>
      </c>
      <c r="P44" s="15">
        <f t="shared" ref="P44" si="59">P33+P37</f>
        <v>557400</v>
      </c>
      <c r="Q44" s="55">
        <f t="shared" si="32"/>
        <v>557400</v>
      </c>
      <c r="R44" s="15">
        <f t="shared" si="51"/>
        <v>550500</v>
      </c>
      <c r="S44" s="15">
        <f t="shared" si="51"/>
        <v>545000</v>
      </c>
      <c r="T44" s="15">
        <f t="shared" ref="T44" si="60">T33+T37</f>
        <v>536100</v>
      </c>
      <c r="U44" s="15"/>
      <c r="V44" s="15"/>
      <c r="W44" s="36"/>
      <c r="X44" s="36"/>
      <c r="Y44" s="36"/>
    </row>
    <row r="45" spans="1:25" x14ac:dyDescent="0.2">
      <c r="B45" s="7" t="s">
        <v>6</v>
      </c>
      <c r="C45" s="15">
        <f>C34</f>
        <v>251800</v>
      </c>
      <c r="D45" s="15">
        <f>D34</f>
        <v>253600</v>
      </c>
      <c r="E45" s="15">
        <f>E34</f>
        <v>255400</v>
      </c>
      <c r="F45" s="15">
        <f>F34</f>
        <v>259300</v>
      </c>
      <c r="G45" s="56">
        <f t="shared" si="28"/>
        <v>259300</v>
      </c>
      <c r="H45" s="15">
        <f t="shared" ref="H45:M45" si="61">H34</f>
        <v>265200</v>
      </c>
      <c r="I45" s="15">
        <f t="shared" si="61"/>
        <v>306500</v>
      </c>
      <c r="J45" s="15">
        <f t="shared" si="61"/>
        <v>308600</v>
      </c>
      <c r="K45" s="15">
        <f t="shared" si="61"/>
        <v>312600</v>
      </c>
      <c r="L45" s="56">
        <f t="shared" si="30"/>
        <v>312600</v>
      </c>
      <c r="M45" s="15">
        <f t="shared" si="61"/>
        <v>314400</v>
      </c>
      <c r="N45" s="15">
        <f t="shared" ref="N45:O45" si="62">N34</f>
        <v>316900</v>
      </c>
      <c r="O45" s="15">
        <f t="shared" si="62"/>
        <v>320300</v>
      </c>
      <c r="P45" s="15">
        <f t="shared" ref="P45" si="63">P34</f>
        <v>327300</v>
      </c>
      <c r="Q45" s="56">
        <f t="shared" si="32"/>
        <v>327300</v>
      </c>
      <c r="R45" s="15">
        <f t="shared" ref="R45:S45" si="64">R34</f>
        <v>319400</v>
      </c>
      <c r="S45" s="15">
        <f t="shared" si="64"/>
        <v>316400</v>
      </c>
      <c r="T45" s="15">
        <f t="shared" ref="T45" si="65">T34</f>
        <v>320100</v>
      </c>
      <c r="U45" s="36"/>
      <c r="V45" s="15"/>
      <c r="W45" s="36"/>
      <c r="X45" s="36"/>
      <c r="Y45" s="36"/>
    </row>
    <row r="46" spans="1:2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M46" s="2"/>
      <c r="N46" s="2"/>
      <c r="O46" s="2"/>
      <c r="P46" s="2"/>
      <c r="R46" s="2"/>
      <c r="S46" s="2"/>
      <c r="T46" s="2"/>
      <c r="U46" s="36"/>
      <c r="V46" s="36"/>
      <c r="W46" s="36"/>
      <c r="X46" s="36"/>
      <c r="Y46" s="36"/>
    </row>
    <row r="47" spans="1:25" x14ac:dyDescent="0.2">
      <c r="A47" s="1" t="s">
        <v>70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5" x14ac:dyDescent="0.2">
      <c r="A48" s="1" t="s">
        <v>79</v>
      </c>
      <c r="B48" s="7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x14ac:dyDescent="0.2">
      <c r="B49" s="2"/>
      <c r="C49" s="15"/>
      <c r="D49" s="15"/>
      <c r="E49" s="15"/>
      <c r="F49" s="15"/>
      <c r="G49" s="15"/>
      <c r="H49" s="15"/>
      <c r="I49" s="15"/>
      <c r="J49" s="15"/>
      <c r="K49" s="15"/>
      <c r="M49" s="15"/>
      <c r="N49" s="15"/>
      <c r="O49" s="15"/>
      <c r="P49" s="15"/>
      <c r="R49" s="15"/>
      <c r="S49" s="15"/>
      <c r="T49" s="15"/>
    </row>
    <row r="50" spans="1:20" x14ac:dyDescent="0.2">
      <c r="B50" s="7"/>
      <c r="C50" s="15"/>
      <c r="D50" s="15"/>
      <c r="E50" s="15"/>
      <c r="F50" s="15"/>
      <c r="G50" s="15"/>
      <c r="H50" s="15"/>
      <c r="I50" s="15"/>
      <c r="J50" s="15"/>
      <c r="K50" s="15"/>
      <c r="M50" s="15"/>
      <c r="N50" s="15"/>
      <c r="O50" s="15"/>
      <c r="P50" s="15"/>
      <c r="R50" s="15"/>
      <c r="S50" s="15"/>
      <c r="T50" s="15"/>
    </row>
    <row r="51" spans="1:20" x14ac:dyDescent="0.2">
      <c r="B51" s="7"/>
    </row>
    <row r="52" spans="1:20" x14ac:dyDescent="0.2">
      <c r="B52" s="7"/>
      <c r="G52" s="15"/>
    </row>
    <row r="53" spans="1:20" x14ac:dyDescent="0.2">
      <c r="A53" s="3"/>
    </row>
    <row r="54" spans="1:20" x14ac:dyDescent="0.2">
      <c r="B54" s="7"/>
    </row>
    <row r="55" spans="1:20" x14ac:dyDescent="0.2">
      <c r="B55" s="7"/>
    </row>
    <row r="56" spans="1:20" x14ac:dyDescent="0.2">
      <c r="B56" s="7"/>
    </row>
  </sheetData>
  <pageMargins left="0.25" right="0.25" top="0.75" bottom="0.75" header="0.3" footer="0.3"/>
  <pageSetup paperSize="9" scale="81" orientation="landscape" verticalDpi="1200" r:id="rId1"/>
  <ignoredErrors>
    <ignoredError sqref="G30:G31 G35 G39 G42:G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showGridLines="0" zoomScaleNormal="100" workbookViewId="0">
      <pane ySplit="2" topLeftCell="A3" activePane="bottomLeft" state="frozen"/>
      <selection pane="bottomLeft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customWidth="1" outlineLevel="1"/>
    <col min="12" max="12" width="10.28515625" style="1" customWidth="1"/>
    <col min="13" max="16" width="10.28515625" style="1" customWidth="1" outlineLevel="1"/>
    <col min="17" max="17" width="10.28515625" style="1" customWidth="1"/>
    <col min="18" max="20" width="10.28515625" style="1" customWidth="1" outlineLevel="1"/>
    <col min="21" max="40" width="10.28515625" style="1" customWidth="1"/>
    <col min="41" max="16384" width="9.140625" style="1"/>
  </cols>
  <sheetData>
    <row r="1" spans="1:20" ht="18" x14ac:dyDescent="0.25">
      <c r="A1" s="42" t="s">
        <v>7</v>
      </c>
      <c r="B1" s="2"/>
      <c r="C1" s="2"/>
      <c r="D1" s="2"/>
      <c r="E1" s="2"/>
      <c r="F1" s="2"/>
      <c r="G1" s="2"/>
      <c r="H1" s="2"/>
      <c r="I1" s="2"/>
      <c r="J1" s="65"/>
      <c r="K1" s="65"/>
      <c r="M1" s="2"/>
      <c r="N1" s="2"/>
      <c r="O1" s="2"/>
      <c r="P1" s="65"/>
      <c r="R1" s="2"/>
      <c r="S1" s="2"/>
      <c r="T1" s="2"/>
    </row>
    <row r="2" spans="1:20" s="3" customFormat="1" x14ac:dyDescent="0.2">
      <c r="A2" s="11" t="s">
        <v>0</v>
      </c>
      <c r="B2" s="12"/>
      <c r="C2" s="13" t="s">
        <v>40</v>
      </c>
      <c r="D2" s="13" t="s">
        <v>41</v>
      </c>
      <c r="E2" s="13" t="s">
        <v>42</v>
      </c>
      <c r="F2" s="13" t="s">
        <v>43</v>
      </c>
      <c r="G2" s="43">
        <v>2012</v>
      </c>
      <c r="H2" s="13" t="s">
        <v>44</v>
      </c>
      <c r="I2" s="13" t="s">
        <v>45</v>
      </c>
      <c r="J2" s="13" t="s">
        <v>46</v>
      </c>
      <c r="K2" s="13" t="s">
        <v>48</v>
      </c>
      <c r="L2" s="43">
        <v>2013</v>
      </c>
      <c r="M2" s="13" t="s">
        <v>51</v>
      </c>
      <c r="N2" s="13" t="s">
        <v>52</v>
      </c>
      <c r="O2" s="13" t="s">
        <v>58</v>
      </c>
      <c r="P2" s="13" t="s">
        <v>60</v>
      </c>
      <c r="Q2" s="43">
        <v>2014</v>
      </c>
      <c r="R2" s="13" t="s">
        <v>71</v>
      </c>
      <c r="S2" s="13" t="s">
        <v>76</v>
      </c>
      <c r="T2" s="13" t="s">
        <v>77</v>
      </c>
    </row>
    <row r="3" spans="1:20" ht="13.5" customHeight="1" x14ac:dyDescent="0.25">
      <c r="A3" s="8" t="s">
        <v>14</v>
      </c>
      <c r="B3" s="10"/>
      <c r="C3" s="10"/>
      <c r="D3" s="10"/>
      <c r="E3" s="10"/>
      <c r="F3" s="10"/>
      <c r="G3" s="44"/>
      <c r="H3" s="10"/>
      <c r="I3" s="10"/>
      <c r="J3" s="10"/>
      <c r="K3" s="10"/>
      <c r="L3" s="44"/>
      <c r="M3" s="10"/>
      <c r="N3" s="10"/>
      <c r="O3" s="10"/>
      <c r="P3" s="10"/>
      <c r="Q3" s="44"/>
      <c r="R3" s="10"/>
      <c r="S3" s="10"/>
      <c r="T3" s="10"/>
    </row>
    <row r="4" spans="1:20" ht="12" customHeight="1" x14ac:dyDescent="0.2">
      <c r="A4" s="19" t="s">
        <v>15</v>
      </c>
      <c r="B4" s="20"/>
      <c r="C4" s="18">
        <v>381.5</v>
      </c>
      <c r="D4" s="18">
        <v>389.4</v>
      </c>
      <c r="E4" s="18">
        <v>386.7</v>
      </c>
      <c r="F4" s="18">
        <v>395.8</v>
      </c>
      <c r="G4" s="46">
        <f>C4+D4+E4+F4</f>
        <v>1553.3999999999999</v>
      </c>
      <c r="H4" s="18">
        <v>361.3</v>
      </c>
      <c r="I4" s="18">
        <v>390.1</v>
      </c>
      <c r="J4" s="18">
        <v>394.8</v>
      </c>
      <c r="K4" s="18">
        <v>401.2</v>
      </c>
      <c r="L4" s="46">
        <f>H4+I4+J4+K4</f>
        <v>1547.4</v>
      </c>
      <c r="M4" s="18">
        <v>382.3</v>
      </c>
      <c r="N4" s="18">
        <v>383.5</v>
      </c>
      <c r="O4" s="18">
        <v>383.8</v>
      </c>
      <c r="P4" s="18">
        <v>385.6</v>
      </c>
      <c r="Q4" s="46">
        <f>M4+N4+O4+P4</f>
        <v>1535.1999999999998</v>
      </c>
      <c r="R4" s="18">
        <v>380.7</v>
      </c>
      <c r="S4" s="18">
        <v>390</v>
      </c>
      <c r="T4" s="18">
        <v>394.5</v>
      </c>
    </row>
    <row r="5" spans="1:20" ht="12" customHeight="1" x14ac:dyDescent="0.2">
      <c r="A5" s="19" t="s">
        <v>16</v>
      </c>
      <c r="B5" s="20"/>
      <c r="C5" s="21">
        <v>121.1</v>
      </c>
      <c r="D5" s="21">
        <v>121.8</v>
      </c>
      <c r="E5" s="21">
        <v>134.19999999999999</v>
      </c>
      <c r="F5" s="21">
        <v>123.9</v>
      </c>
      <c r="G5" s="46">
        <f>C5+D5+E5+F5</f>
        <v>501</v>
      </c>
      <c r="H5" s="21">
        <v>108.8</v>
      </c>
      <c r="I5" s="21">
        <v>121.8</v>
      </c>
      <c r="J5" s="21">
        <v>138.4</v>
      </c>
      <c r="K5" s="21">
        <v>121.6</v>
      </c>
      <c r="L5" s="46">
        <f>H5+I5+J5+K5</f>
        <v>490.6</v>
      </c>
      <c r="M5" s="21">
        <v>126.2</v>
      </c>
      <c r="N5" s="21">
        <v>127</v>
      </c>
      <c r="O5" s="21">
        <v>141.80000000000001</v>
      </c>
      <c r="P5" s="21">
        <v>124.8</v>
      </c>
      <c r="Q5" s="46">
        <f>M5+N5+O5+P5</f>
        <v>519.79999999999995</v>
      </c>
      <c r="R5" s="21">
        <v>129.1</v>
      </c>
      <c r="S5" s="21">
        <v>131.19999999999999</v>
      </c>
      <c r="T5" s="21">
        <v>144.5</v>
      </c>
    </row>
    <row r="6" spans="1:20" s="31" customFormat="1" ht="12" customHeight="1" x14ac:dyDescent="0.2">
      <c r="A6" s="28"/>
      <c r="B6" s="29" t="s">
        <v>17</v>
      </c>
      <c r="C6" s="30">
        <f t="shared" ref="C6:D6" si="0">C5/C4</f>
        <v>0.31743119266055042</v>
      </c>
      <c r="D6" s="30">
        <f t="shared" si="0"/>
        <v>0.31278890600924503</v>
      </c>
      <c r="E6" s="30">
        <f t="shared" ref="E6:I6" si="1">E5/E4</f>
        <v>0.34703904835790017</v>
      </c>
      <c r="F6" s="30">
        <f t="shared" si="1"/>
        <v>0.31303688731682666</v>
      </c>
      <c r="G6" s="58">
        <f t="shared" si="1"/>
        <v>0.32251834685206648</v>
      </c>
      <c r="H6" s="30">
        <f t="shared" si="1"/>
        <v>0.30113479103238305</v>
      </c>
      <c r="I6" s="30">
        <f t="shared" si="1"/>
        <v>0.31222763394001535</v>
      </c>
      <c r="J6" s="30">
        <f t="shared" ref="J6:M6" si="2">J5/J4</f>
        <v>0.35055724417426548</v>
      </c>
      <c r="K6" s="30">
        <f t="shared" si="2"/>
        <v>0.30309072781655033</v>
      </c>
      <c r="L6" s="58">
        <f t="shared" si="2"/>
        <v>0.31704795140235231</v>
      </c>
      <c r="M6" s="30">
        <f t="shared" si="2"/>
        <v>0.33010724561862409</v>
      </c>
      <c r="N6" s="30">
        <f t="shared" ref="N6:S6" si="3">N5/N4</f>
        <v>0.33116036505867014</v>
      </c>
      <c r="O6" s="30">
        <f t="shared" si="3"/>
        <v>0.36946326211568525</v>
      </c>
      <c r="P6" s="30">
        <f t="shared" si="3"/>
        <v>0.32365145228215764</v>
      </c>
      <c r="Q6" s="58">
        <f t="shared" si="3"/>
        <v>0.33858780614903594</v>
      </c>
      <c r="R6" s="30">
        <f t="shared" si="3"/>
        <v>0.33911216180719728</v>
      </c>
      <c r="S6" s="30">
        <f t="shared" si="3"/>
        <v>0.3364102564102564</v>
      </c>
      <c r="T6" s="30">
        <f t="shared" ref="T6" si="4">T5/T4</f>
        <v>0.36628643852978454</v>
      </c>
    </row>
    <row r="7" spans="1:20" ht="12" customHeight="1" x14ac:dyDescent="0.2">
      <c r="A7" s="19" t="s">
        <v>18</v>
      </c>
      <c r="B7" s="20"/>
      <c r="C7" s="21">
        <v>121.1</v>
      </c>
      <c r="D7" s="21">
        <v>121.8</v>
      </c>
      <c r="E7" s="21">
        <v>134.19999999999999</v>
      </c>
      <c r="F7" s="21">
        <v>123.9</v>
      </c>
      <c r="G7" s="46">
        <f>C7+D7+E7+F7</f>
        <v>501</v>
      </c>
      <c r="H7" s="21">
        <v>110.6</v>
      </c>
      <c r="I7" s="21">
        <v>121.8</v>
      </c>
      <c r="J7" s="21">
        <v>141.69999999999999</v>
      </c>
      <c r="K7" s="21">
        <f>K5+12.2</f>
        <v>133.79999999999998</v>
      </c>
      <c r="L7" s="46">
        <f>H7+I7+J7+K7</f>
        <v>507.9</v>
      </c>
      <c r="M7" s="21">
        <f>M5</f>
        <v>126.2</v>
      </c>
      <c r="N7" s="21">
        <f>N5</f>
        <v>127</v>
      </c>
      <c r="O7" s="21">
        <f>O5</f>
        <v>141.80000000000001</v>
      </c>
      <c r="P7" s="21">
        <f>P5</f>
        <v>124.8</v>
      </c>
      <c r="Q7" s="46">
        <f>M7+N7+O7+P7</f>
        <v>519.79999999999995</v>
      </c>
      <c r="R7" s="21">
        <f>R5</f>
        <v>129.1</v>
      </c>
      <c r="S7" s="21">
        <f>S5</f>
        <v>131.19999999999999</v>
      </c>
      <c r="T7" s="21">
        <f>T5</f>
        <v>144.5</v>
      </c>
    </row>
    <row r="8" spans="1:20" s="31" customFormat="1" ht="12" customHeight="1" x14ac:dyDescent="0.2">
      <c r="A8" s="28"/>
      <c r="B8" s="29" t="s">
        <v>19</v>
      </c>
      <c r="C8" s="30">
        <f t="shared" ref="C8:D8" si="5">C7/C4</f>
        <v>0.31743119266055042</v>
      </c>
      <c r="D8" s="30">
        <f t="shared" si="5"/>
        <v>0.31278890600924503</v>
      </c>
      <c r="E8" s="30">
        <f t="shared" ref="E8:I8" si="6">E7/E4</f>
        <v>0.34703904835790017</v>
      </c>
      <c r="F8" s="30">
        <f t="shared" si="6"/>
        <v>0.31303688731682666</v>
      </c>
      <c r="G8" s="58">
        <f t="shared" si="6"/>
        <v>0.32251834685206648</v>
      </c>
      <c r="H8" s="30">
        <f t="shared" si="6"/>
        <v>0.30611680044284528</v>
      </c>
      <c r="I8" s="30">
        <f t="shared" si="6"/>
        <v>0.31222763394001535</v>
      </c>
      <c r="J8" s="30">
        <f t="shared" ref="J8:M8" si="7">J7/J4</f>
        <v>0.3589159067882472</v>
      </c>
      <c r="K8" s="30">
        <f t="shared" si="7"/>
        <v>0.33349950149551344</v>
      </c>
      <c r="L8" s="58">
        <f t="shared" si="7"/>
        <v>0.32822799534703367</v>
      </c>
      <c r="M8" s="30">
        <f t="shared" si="7"/>
        <v>0.33010724561862409</v>
      </c>
      <c r="N8" s="30">
        <f t="shared" ref="N8:S8" si="8">N7/N4</f>
        <v>0.33116036505867014</v>
      </c>
      <c r="O8" s="30">
        <f t="shared" si="8"/>
        <v>0.36946326211568525</v>
      </c>
      <c r="P8" s="30">
        <f t="shared" si="8"/>
        <v>0.32365145228215764</v>
      </c>
      <c r="Q8" s="58">
        <f t="shared" si="8"/>
        <v>0.33858780614903594</v>
      </c>
      <c r="R8" s="30">
        <f t="shared" si="8"/>
        <v>0.33911216180719728</v>
      </c>
      <c r="S8" s="30">
        <f t="shared" si="8"/>
        <v>0.3364102564102564</v>
      </c>
      <c r="T8" s="30">
        <f t="shared" ref="T8" si="9">T7/T4</f>
        <v>0.36628643852978454</v>
      </c>
    </row>
    <row r="9" spans="1:20" ht="12" customHeight="1" x14ac:dyDescent="0.2">
      <c r="A9" s="19" t="s">
        <v>20</v>
      </c>
      <c r="B9" s="20"/>
      <c r="C9" s="18">
        <v>67.900000000000006</v>
      </c>
      <c r="D9" s="18">
        <v>72.2</v>
      </c>
      <c r="E9" s="18">
        <v>84.9</v>
      </c>
      <c r="F9" s="18">
        <v>73.900000000000006</v>
      </c>
      <c r="G9" s="46">
        <f>C9+D9+E9+F9</f>
        <v>298.90000000000003</v>
      </c>
      <c r="H9" s="18">
        <v>59.1</v>
      </c>
      <c r="I9" s="18">
        <v>69.099999999999994</v>
      </c>
      <c r="J9" s="18">
        <v>83.6</v>
      </c>
      <c r="K9" s="18">
        <v>68.7</v>
      </c>
      <c r="L9" s="46">
        <f>H9+I9+J9+K9</f>
        <v>280.5</v>
      </c>
      <c r="M9" s="18">
        <v>72</v>
      </c>
      <c r="N9" s="18">
        <v>72.900000000000006</v>
      </c>
      <c r="O9" s="18">
        <v>89.5</v>
      </c>
      <c r="P9" s="18">
        <v>70.599999999999994</v>
      </c>
      <c r="Q9" s="46">
        <f>M9+N9+O9+P9</f>
        <v>305</v>
      </c>
      <c r="R9" s="18">
        <v>76</v>
      </c>
      <c r="S9" s="18">
        <v>78.7</v>
      </c>
      <c r="T9" s="18">
        <v>89.5</v>
      </c>
    </row>
    <row r="10" spans="1:20" ht="12" customHeight="1" x14ac:dyDescent="0.2">
      <c r="A10" s="19" t="s">
        <v>21</v>
      </c>
      <c r="B10" s="20"/>
      <c r="C10" s="18">
        <v>67.900000000000006</v>
      </c>
      <c r="D10" s="18">
        <v>72.2</v>
      </c>
      <c r="E10" s="18">
        <v>84.9</v>
      </c>
      <c r="F10" s="18">
        <v>73.900000000000006</v>
      </c>
      <c r="G10" s="46">
        <f>C10+D10+E10+F10</f>
        <v>298.90000000000003</v>
      </c>
      <c r="H10" s="18">
        <v>60.9</v>
      </c>
      <c r="I10" s="18">
        <v>69.099999999999994</v>
      </c>
      <c r="J10" s="18">
        <v>86.9</v>
      </c>
      <c r="K10" s="18">
        <f>K9+12.2</f>
        <v>80.900000000000006</v>
      </c>
      <c r="L10" s="46">
        <f>H10+I10+J10+K10+1</f>
        <v>298.8</v>
      </c>
      <c r="M10" s="18">
        <f>M9</f>
        <v>72</v>
      </c>
      <c r="N10" s="18">
        <f>N9</f>
        <v>72.900000000000006</v>
      </c>
      <c r="O10" s="18">
        <f>O9</f>
        <v>89.5</v>
      </c>
      <c r="P10" s="18">
        <f>P9</f>
        <v>70.599999999999994</v>
      </c>
      <c r="Q10" s="46">
        <f>M10+N10+O10+P10</f>
        <v>305</v>
      </c>
      <c r="R10" s="18">
        <f>R9</f>
        <v>76</v>
      </c>
      <c r="S10" s="18">
        <f>S9</f>
        <v>78.7</v>
      </c>
      <c r="T10" s="18">
        <f>T9</f>
        <v>89.5</v>
      </c>
    </row>
    <row r="11" spans="1:20" s="31" customFormat="1" ht="12" customHeight="1" x14ac:dyDescent="0.2">
      <c r="A11" s="28"/>
      <c r="B11" s="29" t="s">
        <v>22</v>
      </c>
      <c r="C11" s="30">
        <f t="shared" ref="C11:D11" si="10">C10/C4</f>
        <v>0.1779816513761468</v>
      </c>
      <c r="D11" s="30">
        <f t="shared" si="10"/>
        <v>0.1854134565998973</v>
      </c>
      <c r="E11" s="30">
        <f t="shared" ref="E11:I11" si="11">E10/E4</f>
        <v>0.21955003878975954</v>
      </c>
      <c r="F11" s="30">
        <f t="shared" si="11"/>
        <v>0.18671045982819606</v>
      </c>
      <c r="G11" s="58">
        <f t="shared" si="11"/>
        <v>0.19241663447920693</v>
      </c>
      <c r="H11" s="30">
        <f t="shared" si="11"/>
        <v>0.16855798505397177</v>
      </c>
      <c r="I11" s="30">
        <f t="shared" si="11"/>
        <v>0.17713406818764416</v>
      </c>
      <c r="J11" s="30">
        <f t="shared" ref="J11:M11" si="12">J10/J4</f>
        <v>0.22011144883485309</v>
      </c>
      <c r="K11" s="30">
        <f t="shared" si="12"/>
        <v>0.20164506480558328</v>
      </c>
      <c r="L11" s="58">
        <f t="shared" si="12"/>
        <v>0.19309810003877473</v>
      </c>
      <c r="M11" s="30">
        <f t="shared" si="12"/>
        <v>0.1883337692911326</v>
      </c>
      <c r="N11" s="30">
        <f t="shared" ref="N11:S11" si="13">N10/N4</f>
        <v>0.19009126466753587</v>
      </c>
      <c r="O11" s="30">
        <f t="shared" si="13"/>
        <v>0.23319437206878582</v>
      </c>
      <c r="P11" s="30">
        <f t="shared" si="13"/>
        <v>0.18309128630705393</v>
      </c>
      <c r="Q11" s="58">
        <f t="shared" si="13"/>
        <v>0.19867118290776448</v>
      </c>
      <c r="R11" s="30">
        <f t="shared" si="13"/>
        <v>0.19963225636984502</v>
      </c>
      <c r="S11" s="30">
        <f t="shared" si="13"/>
        <v>0.20179487179487179</v>
      </c>
      <c r="T11" s="30">
        <f t="shared" ref="T11" si="14">T10/T4</f>
        <v>0.22686945500633712</v>
      </c>
    </row>
    <row r="12" spans="1:20" ht="12" customHeight="1" x14ac:dyDescent="0.2">
      <c r="A12" s="19" t="s">
        <v>23</v>
      </c>
      <c r="B12" s="20"/>
      <c r="C12" s="32">
        <v>0.31</v>
      </c>
      <c r="D12" s="32">
        <v>0.32</v>
      </c>
      <c r="E12" s="32">
        <v>0.38</v>
      </c>
      <c r="F12" s="32">
        <v>0.32</v>
      </c>
      <c r="G12" s="59">
        <f>C12+D12+E12+F12</f>
        <v>1.33</v>
      </c>
      <c r="H12" s="32">
        <v>0.26</v>
      </c>
      <c r="I12" s="32">
        <v>0.3</v>
      </c>
      <c r="J12" s="32">
        <v>0.38</v>
      </c>
      <c r="K12" s="32">
        <v>0.32</v>
      </c>
      <c r="L12" s="59">
        <f>H12+I12+J12+K12</f>
        <v>1.26</v>
      </c>
      <c r="M12" s="32">
        <v>0.32</v>
      </c>
      <c r="N12" s="32">
        <v>0.35</v>
      </c>
      <c r="O12" s="32">
        <v>0.43</v>
      </c>
      <c r="P12" s="32">
        <v>0.31</v>
      </c>
      <c r="Q12" s="59">
        <f>M12+N12+O12+P12</f>
        <v>1.41</v>
      </c>
      <c r="R12" s="32">
        <v>0.33</v>
      </c>
      <c r="S12" s="32">
        <v>0.38</v>
      </c>
      <c r="T12" s="32">
        <v>0.43</v>
      </c>
    </row>
    <row r="13" spans="1:20" ht="12" customHeight="1" x14ac:dyDescent="0.2">
      <c r="A13" s="19" t="s">
        <v>33</v>
      </c>
      <c r="B13" s="20"/>
      <c r="C13" s="18">
        <v>3998</v>
      </c>
      <c r="D13" s="18">
        <v>4026</v>
      </c>
      <c r="E13" s="18">
        <v>3966</v>
      </c>
      <c r="F13" s="18">
        <v>3863</v>
      </c>
      <c r="G13" s="46">
        <f>F13</f>
        <v>3863</v>
      </c>
      <c r="H13" s="18">
        <v>4165</v>
      </c>
      <c r="I13" s="18">
        <v>4506</v>
      </c>
      <c r="J13" s="18">
        <v>4477</v>
      </c>
      <c r="K13" s="18">
        <v>4217</v>
      </c>
      <c r="L13" s="46">
        <f>K13</f>
        <v>4217</v>
      </c>
      <c r="M13" s="18">
        <v>4124</v>
      </c>
      <c r="N13" s="18">
        <v>4093</v>
      </c>
      <c r="O13" s="18">
        <v>4116</v>
      </c>
      <c r="P13" s="18">
        <v>4089</v>
      </c>
      <c r="Q13" s="46">
        <f>P13</f>
        <v>4089</v>
      </c>
      <c r="R13" s="18">
        <v>4132</v>
      </c>
      <c r="S13" s="18">
        <v>4170</v>
      </c>
      <c r="T13" s="18">
        <v>4200</v>
      </c>
    </row>
    <row r="14" spans="1:20" ht="12" customHeight="1" x14ac:dyDescent="0.2">
      <c r="A14" s="19" t="s">
        <v>24</v>
      </c>
      <c r="B14" s="20"/>
      <c r="C14" s="21">
        <v>754</v>
      </c>
      <c r="D14" s="21">
        <v>909</v>
      </c>
      <c r="E14" s="21">
        <v>874</v>
      </c>
      <c r="F14" s="21">
        <v>839</v>
      </c>
      <c r="G14" s="45">
        <f>F14</f>
        <v>839</v>
      </c>
      <c r="H14" s="21">
        <v>807</v>
      </c>
      <c r="I14" s="21">
        <v>1047</v>
      </c>
      <c r="J14" s="21">
        <v>995</v>
      </c>
      <c r="K14" s="21">
        <v>971</v>
      </c>
      <c r="L14" s="45">
        <f>K14</f>
        <v>971</v>
      </c>
      <c r="M14" s="21">
        <v>933</v>
      </c>
      <c r="N14" s="21">
        <v>1075</v>
      </c>
      <c r="O14" s="21">
        <v>1043</v>
      </c>
      <c r="P14" s="21">
        <v>1001</v>
      </c>
      <c r="Q14" s="45">
        <f>P14</f>
        <v>1001</v>
      </c>
      <c r="R14" s="21">
        <v>934</v>
      </c>
      <c r="S14" s="21">
        <v>1075</v>
      </c>
      <c r="T14" s="21">
        <v>991</v>
      </c>
    </row>
    <row r="15" spans="1:20" ht="12" customHeight="1" x14ac:dyDescent="0.2">
      <c r="A15" s="19" t="s">
        <v>25</v>
      </c>
      <c r="B15" s="20"/>
      <c r="C15" s="21">
        <v>37</v>
      </c>
      <c r="D15" s="21">
        <v>47</v>
      </c>
      <c r="E15" s="21">
        <v>37</v>
      </c>
      <c r="F15" s="21">
        <v>34</v>
      </c>
      <c r="G15" s="46">
        <f>C15+D15+E15+F15</f>
        <v>155</v>
      </c>
      <c r="H15" s="21">
        <v>37</v>
      </c>
      <c r="I15" s="21">
        <v>-30</v>
      </c>
      <c r="J15" s="21">
        <v>51</v>
      </c>
      <c r="K15" s="21">
        <v>26</v>
      </c>
      <c r="L15" s="46">
        <f>H15+I15+J15+K15</f>
        <v>84</v>
      </c>
      <c r="M15" s="21">
        <v>39</v>
      </c>
      <c r="N15" s="21">
        <v>64</v>
      </c>
      <c r="O15" s="21">
        <v>39</v>
      </c>
      <c r="P15" s="21">
        <v>42</v>
      </c>
      <c r="Q15" s="46">
        <f>M15+N15+O15+P15+1</f>
        <v>185</v>
      </c>
      <c r="R15" s="21">
        <v>68</v>
      </c>
      <c r="S15" s="21">
        <v>70</v>
      </c>
      <c r="T15" s="21">
        <v>85</v>
      </c>
    </row>
    <row r="16" spans="1:20" ht="12" customHeight="1" x14ac:dyDescent="0.2">
      <c r="A16" s="19" t="s">
        <v>26</v>
      </c>
      <c r="B16" s="20"/>
      <c r="C16" s="33">
        <v>0.45</v>
      </c>
      <c r="D16" s="33">
        <v>0.38</v>
      </c>
      <c r="E16" s="33">
        <v>0.41</v>
      </c>
      <c r="F16" s="33">
        <v>0.43</v>
      </c>
      <c r="G16" s="60">
        <f>F16</f>
        <v>0.43</v>
      </c>
      <c r="H16" s="33">
        <v>0.33</v>
      </c>
      <c r="I16" s="33">
        <v>0.35499999999999998</v>
      </c>
      <c r="J16" s="33">
        <v>0.36</v>
      </c>
      <c r="K16" s="33">
        <v>0.37</v>
      </c>
      <c r="L16" s="60">
        <f>K16</f>
        <v>0.37</v>
      </c>
      <c r="M16" s="33">
        <v>0.41</v>
      </c>
      <c r="N16" s="33">
        <v>0.34</v>
      </c>
      <c r="O16" s="33">
        <v>0.37</v>
      </c>
      <c r="P16" s="33">
        <v>0.39</v>
      </c>
      <c r="Q16" s="60">
        <f>P16</f>
        <v>0.39</v>
      </c>
      <c r="R16" s="33">
        <v>0.32</v>
      </c>
      <c r="S16" s="33">
        <v>0.35</v>
      </c>
      <c r="T16" s="33">
        <v>0.38</v>
      </c>
    </row>
    <row r="17" spans="1:20" ht="12" customHeight="1" x14ac:dyDescent="0.2">
      <c r="A17" s="19" t="s">
        <v>27</v>
      </c>
      <c r="B17" s="20"/>
      <c r="C17" s="34">
        <v>1.5</v>
      </c>
      <c r="D17" s="34">
        <v>1.8</v>
      </c>
      <c r="E17" s="34">
        <v>1.7</v>
      </c>
      <c r="F17" s="34">
        <v>1.7</v>
      </c>
      <c r="G17" s="61">
        <f>F17</f>
        <v>1.7</v>
      </c>
      <c r="H17" s="34">
        <v>1.7</v>
      </c>
      <c r="I17" s="34">
        <v>2.1</v>
      </c>
      <c r="J17" s="34">
        <v>2</v>
      </c>
      <c r="K17" s="34">
        <v>2</v>
      </c>
      <c r="L17" s="61">
        <f>K17</f>
        <v>2</v>
      </c>
      <c r="M17" s="34">
        <v>1.8</v>
      </c>
      <c r="N17" s="34">
        <v>2.1</v>
      </c>
      <c r="O17" s="34">
        <v>2</v>
      </c>
      <c r="P17" s="34">
        <v>1.9</v>
      </c>
      <c r="Q17" s="61">
        <f>P17</f>
        <v>1.9</v>
      </c>
      <c r="R17" s="34">
        <v>1.8</v>
      </c>
      <c r="S17" s="34">
        <v>2</v>
      </c>
      <c r="T17" s="34">
        <v>1.9</v>
      </c>
    </row>
    <row r="18" spans="1:20" ht="12" customHeight="1" x14ac:dyDescent="0.2">
      <c r="A18" s="19" t="s">
        <v>28</v>
      </c>
      <c r="B18" s="20"/>
      <c r="C18" s="33">
        <v>0.85</v>
      </c>
      <c r="D18" s="33">
        <v>1.23</v>
      </c>
      <c r="E18" s="33">
        <v>1.1000000000000001</v>
      </c>
      <c r="F18" s="33">
        <v>0.99</v>
      </c>
      <c r="G18" s="60">
        <f>F18</f>
        <v>0.99</v>
      </c>
      <c r="H18" s="33">
        <v>1.18</v>
      </c>
      <c r="I18" s="33">
        <v>1.375</v>
      </c>
      <c r="J18" s="33">
        <v>1.22</v>
      </c>
      <c r="K18" s="33">
        <v>1.1299999999999999</v>
      </c>
      <c r="L18" s="60">
        <f>K18</f>
        <v>1.1299999999999999</v>
      </c>
      <c r="M18" s="33">
        <v>1.02</v>
      </c>
      <c r="N18" s="33">
        <v>1.41</v>
      </c>
      <c r="O18" s="33">
        <v>1.26</v>
      </c>
      <c r="P18" s="33">
        <v>1.1399999999999999</v>
      </c>
      <c r="Q18" s="60">
        <f>P18</f>
        <v>1.1399999999999999</v>
      </c>
      <c r="R18" s="33">
        <v>1.29</v>
      </c>
      <c r="S18" s="33">
        <v>1.36</v>
      </c>
      <c r="T18" s="33">
        <v>1.1599999999999999</v>
      </c>
    </row>
    <row r="19" spans="1:20" ht="12" customHeight="1" x14ac:dyDescent="0.2">
      <c r="A19" s="19" t="s">
        <v>29</v>
      </c>
      <c r="B19" s="20"/>
      <c r="C19" s="21">
        <v>42</v>
      </c>
      <c r="D19" s="21">
        <v>51</v>
      </c>
      <c r="E19" s="21">
        <v>51</v>
      </c>
      <c r="F19" s="21">
        <v>50</v>
      </c>
      <c r="G19" s="46">
        <f>C19+D19+E19+F19-1</f>
        <v>193</v>
      </c>
      <c r="H19" s="21">
        <v>47</v>
      </c>
      <c r="I19" s="21">
        <v>47</v>
      </c>
      <c r="J19" s="21">
        <v>52</v>
      </c>
      <c r="K19" s="21">
        <v>57</v>
      </c>
      <c r="L19" s="46">
        <f>H19+I19+J19+K19-1</f>
        <v>202</v>
      </c>
      <c r="M19" s="21">
        <v>48</v>
      </c>
      <c r="N19" s="21">
        <v>52</v>
      </c>
      <c r="O19" s="21">
        <v>43</v>
      </c>
      <c r="P19" s="21">
        <v>47</v>
      </c>
      <c r="Q19" s="46">
        <f>M19+N19+O19+P19+1</f>
        <v>191</v>
      </c>
      <c r="R19" s="21">
        <v>52</v>
      </c>
      <c r="S19" s="21">
        <v>49</v>
      </c>
      <c r="T19" s="21">
        <v>46</v>
      </c>
    </row>
    <row r="20" spans="1:20" s="31" customFormat="1" ht="12" customHeight="1" x14ac:dyDescent="0.2">
      <c r="A20" s="28"/>
      <c r="B20" s="29" t="s">
        <v>30</v>
      </c>
      <c r="C20" s="39">
        <f t="shared" ref="C20:D20" si="15">C19/C4</f>
        <v>0.11009174311926606</v>
      </c>
      <c r="D20" s="39">
        <f t="shared" si="15"/>
        <v>0.13097072419106318</v>
      </c>
      <c r="E20" s="39">
        <f t="shared" ref="E20:I20" si="16">E19/E4</f>
        <v>0.13188518231186966</v>
      </c>
      <c r="F20" s="39">
        <f t="shared" si="16"/>
        <v>0.12632642748863063</v>
      </c>
      <c r="G20" s="62">
        <f t="shared" si="16"/>
        <v>0.12424359469550664</v>
      </c>
      <c r="H20" s="39">
        <f t="shared" si="16"/>
        <v>0.13008580127318017</v>
      </c>
      <c r="I20" s="39">
        <f t="shared" si="16"/>
        <v>0.12048192771084337</v>
      </c>
      <c r="J20" s="39">
        <f t="shared" ref="J20:M20" si="17">J19/J4</f>
        <v>0.13171225937183384</v>
      </c>
      <c r="K20" s="39">
        <f t="shared" si="17"/>
        <v>0.14207377866400797</v>
      </c>
      <c r="L20" s="62">
        <f t="shared" si="17"/>
        <v>0.13054155357373659</v>
      </c>
      <c r="M20" s="39">
        <f t="shared" si="17"/>
        <v>0.12555584619408841</v>
      </c>
      <c r="N20" s="39">
        <f t="shared" ref="N20:S20" si="18">N19/N4</f>
        <v>0.13559322033898305</v>
      </c>
      <c r="O20" s="39">
        <f t="shared" si="18"/>
        <v>0.11203751954142782</v>
      </c>
      <c r="P20" s="39">
        <f t="shared" si="18"/>
        <v>0.12188796680497925</v>
      </c>
      <c r="Q20" s="62">
        <f t="shared" si="18"/>
        <v>0.12441375716519022</v>
      </c>
      <c r="R20" s="39">
        <f t="shared" si="18"/>
        <v>0.13659049120042027</v>
      </c>
      <c r="S20" s="39">
        <f t="shared" si="18"/>
        <v>0.12564102564102564</v>
      </c>
      <c r="T20" s="39">
        <f t="shared" ref="T20" si="19">T19/T4</f>
        <v>0.11660329531051965</v>
      </c>
    </row>
    <row r="21" spans="1:20" ht="12" customHeight="1" x14ac:dyDescent="0.2">
      <c r="A21" s="19" t="s">
        <v>47</v>
      </c>
      <c r="B21" s="20"/>
      <c r="C21" s="21">
        <v>0</v>
      </c>
      <c r="D21" s="21">
        <v>0</v>
      </c>
      <c r="E21" s="21">
        <v>0</v>
      </c>
      <c r="F21" s="21">
        <v>0</v>
      </c>
      <c r="G21" s="46">
        <f>C21+D21+E21+F21</f>
        <v>0</v>
      </c>
      <c r="H21" s="21">
        <v>6</v>
      </c>
      <c r="I21" s="21">
        <v>103</v>
      </c>
      <c r="J21" s="21">
        <v>7</v>
      </c>
      <c r="K21" s="21">
        <f>33+39</f>
        <v>72</v>
      </c>
      <c r="L21" s="46">
        <f>H21+I21+J21+K21</f>
        <v>188</v>
      </c>
      <c r="M21" s="21">
        <v>0</v>
      </c>
      <c r="N21" s="21">
        <v>0</v>
      </c>
      <c r="O21" s="21">
        <v>28</v>
      </c>
      <c r="P21" s="21">
        <v>14</v>
      </c>
      <c r="Q21" s="46">
        <f>M21+N21+O21+P21+1</f>
        <v>43</v>
      </c>
      <c r="R21" s="21">
        <v>1</v>
      </c>
      <c r="S21" s="21">
        <v>13</v>
      </c>
      <c r="T21" s="21">
        <v>3</v>
      </c>
    </row>
    <row r="22" spans="1:20" s="3" customFormat="1" ht="12" customHeight="1" x14ac:dyDescent="0.2">
      <c r="A22" s="19" t="s">
        <v>31</v>
      </c>
      <c r="B22" s="24"/>
      <c r="C22" s="21">
        <f t="shared" ref="C22:D22" si="20">C21+C19</f>
        <v>42</v>
      </c>
      <c r="D22" s="21">
        <f t="shared" si="20"/>
        <v>51</v>
      </c>
      <c r="E22" s="21">
        <f t="shared" ref="E22:F22" si="21">E21+E19</f>
        <v>51</v>
      </c>
      <c r="F22" s="21">
        <f t="shared" si="21"/>
        <v>50</v>
      </c>
      <c r="G22" s="46">
        <f>C22+D22+E22+F22-1</f>
        <v>193</v>
      </c>
      <c r="H22" s="21">
        <f t="shared" ref="H22" si="22">H21+H19</f>
        <v>53</v>
      </c>
      <c r="I22" s="21">
        <f>I21+I19-1</f>
        <v>149</v>
      </c>
      <c r="J22" s="21">
        <f>J21+J19</f>
        <v>59</v>
      </c>
      <c r="K22" s="21">
        <f>K21+K19-1</f>
        <v>128</v>
      </c>
      <c r="L22" s="45">
        <f>L21+L19</f>
        <v>390</v>
      </c>
      <c r="M22" s="21">
        <f t="shared" ref="M22:O22" si="23">M21+M19</f>
        <v>48</v>
      </c>
      <c r="N22" s="21">
        <f t="shared" si="23"/>
        <v>52</v>
      </c>
      <c r="O22" s="21">
        <f t="shared" si="23"/>
        <v>71</v>
      </c>
      <c r="P22" s="21">
        <f>P21+P19+1</f>
        <v>62</v>
      </c>
      <c r="Q22" s="46">
        <f>M22+N22+O22+P22+2</f>
        <v>235</v>
      </c>
      <c r="R22" s="21">
        <f>R21+R19-1</f>
        <v>52</v>
      </c>
      <c r="S22" s="21">
        <f>S21+S19</f>
        <v>62</v>
      </c>
      <c r="T22" s="21">
        <f>T21+T19</f>
        <v>49</v>
      </c>
    </row>
    <row r="23" spans="1:20" ht="13.5" customHeight="1" x14ac:dyDescent="0.25">
      <c r="A23" s="8" t="s">
        <v>36</v>
      </c>
      <c r="B23" s="9"/>
      <c r="C23" s="10"/>
      <c r="D23" s="10"/>
      <c r="E23" s="10"/>
      <c r="F23" s="10"/>
      <c r="G23" s="44"/>
      <c r="H23" s="10"/>
      <c r="I23" s="10"/>
      <c r="J23" s="10"/>
      <c r="K23" s="10"/>
      <c r="L23" s="44"/>
      <c r="M23" s="10"/>
      <c r="N23" s="10"/>
      <c r="O23" s="10"/>
      <c r="P23" s="10"/>
      <c r="Q23" s="44"/>
      <c r="R23" s="10"/>
      <c r="S23" s="10"/>
      <c r="T23" s="10"/>
    </row>
    <row r="24" spans="1:20" ht="12" customHeight="1" x14ac:dyDescent="0.2">
      <c r="A24" s="19" t="s">
        <v>15</v>
      </c>
      <c r="B24" s="25"/>
      <c r="C24" s="26">
        <v>231.3</v>
      </c>
      <c r="D24" s="26">
        <v>239.3</v>
      </c>
      <c r="E24" s="26">
        <v>244.4</v>
      </c>
      <c r="F24" s="26">
        <v>247.4</v>
      </c>
      <c r="G24" s="46">
        <f>C24+D24+E24+F24</f>
        <v>962.4</v>
      </c>
      <c r="H24" s="26">
        <v>219.8</v>
      </c>
      <c r="I24" s="26">
        <v>238.8</v>
      </c>
      <c r="J24" s="26">
        <v>246.7</v>
      </c>
      <c r="K24" s="26">
        <v>243.8</v>
      </c>
      <c r="L24" s="46">
        <f>H24+I24+J24+K24</f>
        <v>949.09999999999991</v>
      </c>
      <c r="M24" s="26">
        <v>233.3</v>
      </c>
      <c r="N24" s="26">
        <v>239.4</v>
      </c>
      <c r="O24" s="26">
        <v>242</v>
      </c>
      <c r="P24" s="26">
        <v>239.4</v>
      </c>
      <c r="Q24" s="46">
        <f>M24+N24+O24+P24</f>
        <v>954.1</v>
      </c>
      <c r="R24" s="26">
        <v>235.5</v>
      </c>
      <c r="S24" s="26">
        <v>242.9</v>
      </c>
      <c r="T24" s="26">
        <v>250.6</v>
      </c>
    </row>
    <row r="25" spans="1:20" ht="12" customHeight="1" x14ac:dyDescent="0.2">
      <c r="A25" s="19" t="s">
        <v>16</v>
      </c>
      <c r="B25" s="25"/>
      <c r="C25" s="27">
        <v>73.7</v>
      </c>
      <c r="D25" s="27">
        <v>74.099999999999994</v>
      </c>
      <c r="E25" s="27">
        <v>82.7</v>
      </c>
      <c r="F25" s="27">
        <v>76.5</v>
      </c>
      <c r="G25" s="46">
        <f>C25+D25+E25+F25</f>
        <v>307</v>
      </c>
      <c r="H25" s="27">
        <v>62.9</v>
      </c>
      <c r="I25" s="27">
        <v>74.099999999999994</v>
      </c>
      <c r="J25" s="27">
        <v>84.8</v>
      </c>
      <c r="K25" s="27">
        <v>73.400000000000006</v>
      </c>
      <c r="L25" s="46">
        <f>H25+I25+J25+K25</f>
        <v>295.20000000000005</v>
      </c>
      <c r="M25" s="27">
        <v>76.3</v>
      </c>
      <c r="N25" s="27">
        <v>79.5</v>
      </c>
      <c r="O25" s="27">
        <v>89.9</v>
      </c>
      <c r="P25" s="27">
        <v>81.2</v>
      </c>
      <c r="Q25" s="46">
        <f>M25+N25+O25+P25</f>
        <v>326.90000000000003</v>
      </c>
      <c r="R25" s="27">
        <v>82.1</v>
      </c>
      <c r="S25" s="27">
        <v>86.3</v>
      </c>
      <c r="T25" s="27">
        <v>93.9</v>
      </c>
    </row>
    <row r="26" spans="1:20" ht="12" customHeight="1" x14ac:dyDescent="0.2">
      <c r="A26" s="19" t="s">
        <v>18</v>
      </c>
      <c r="B26" s="25"/>
      <c r="C26" s="27">
        <v>73.7</v>
      </c>
      <c r="D26" s="27">
        <v>74.099999999999994</v>
      </c>
      <c r="E26" s="27">
        <v>82.7</v>
      </c>
      <c r="F26" s="27">
        <v>76.5</v>
      </c>
      <c r="G26" s="46">
        <f>C26+D26+E26+F26</f>
        <v>307</v>
      </c>
      <c r="H26" s="27">
        <v>63.4</v>
      </c>
      <c r="I26" s="27">
        <v>74.099999999999994</v>
      </c>
      <c r="J26" s="27">
        <v>87.5</v>
      </c>
      <c r="K26" s="27">
        <f>K25+5.8</f>
        <v>79.2</v>
      </c>
      <c r="L26" s="46">
        <f>H26+I26+J26+K26</f>
        <v>304.2</v>
      </c>
      <c r="M26" s="27">
        <f>M25</f>
        <v>76.3</v>
      </c>
      <c r="N26" s="27">
        <f>N25</f>
        <v>79.5</v>
      </c>
      <c r="O26" s="27">
        <v>89.9</v>
      </c>
      <c r="P26" s="27">
        <v>81.2</v>
      </c>
      <c r="Q26" s="46">
        <f>M26+N26+O26+P26</f>
        <v>326.90000000000003</v>
      </c>
      <c r="R26" s="27">
        <f>R25</f>
        <v>82.1</v>
      </c>
      <c r="S26" s="27">
        <f>S25</f>
        <v>86.3</v>
      </c>
      <c r="T26" s="27">
        <f>T25</f>
        <v>93.9</v>
      </c>
    </row>
    <row r="27" spans="1:20" s="31" customFormat="1" ht="12" customHeight="1" x14ac:dyDescent="0.2">
      <c r="A27" s="28"/>
      <c r="B27" s="29" t="s">
        <v>19</v>
      </c>
      <c r="C27" s="30">
        <f t="shared" ref="C27:D27" si="24">C26/C24</f>
        <v>0.31863380890618243</v>
      </c>
      <c r="D27" s="30">
        <f t="shared" si="24"/>
        <v>0.30965315503552021</v>
      </c>
      <c r="E27" s="30">
        <f t="shared" ref="E27:I27" si="25">E26/E24</f>
        <v>0.338379705400982</v>
      </c>
      <c r="F27" s="30">
        <f t="shared" si="25"/>
        <v>0.30921584478577202</v>
      </c>
      <c r="G27" s="58">
        <f t="shared" si="25"/>
        <v>0.3189941812136326</v>
      </c>
      <c r="H27" s="30">
        <f t="shared" si="25"/>
        <v>0.28844404003639668</v>
      </c>
      <c r="I27" s="30">
        <f t="shared" si="25"/>
        <v>0.31030150753768843</v>
      </c>
      <c r="J27" s="30">
        <f t="shared" ref="J27:M27" si="26">J26/J24</f>
        <v>0.35468179975678965</v>
      </c>
      <c r="K27" s="39">
        <f t="shared" si="26"/>
        <v>0.32485643970467598</v>
      </c>
      <c r="L27" s="62">
        <f t="shared" si="26"/>
        <v>0.3205141713201981</v>
      </c>
      <c r="M27" s="39">
        <f t="shared" si="26"/>
        <v>0.32704672096013715</v>
      </c>
      <c r="N27" s="39">
        <f t="shared" ref="N27:S27" si="27">N26/N24</f>
        <v>0.33208020050125314</v>
      </c>
      <c r="O27" s="39">
        <f t="shared" si="27"/>
        <v>0.37148760330578517</v>
      </c>
      <c r="P27" s="39">
        <f t="shared" si="27"/>
        <v>0.33918128654970758</v>
      </c>
      <c r="Q27" s="62">
        <f t="shared" si="27"/>
        <v>0.34262655906089512</v>
      </c>
      <c r="R27" s="39">
        <f t="shared" si="27"/>
        <v>0.34861995753715497</v>
      </c>
      <c r="S27" s="39">
        <f t="shared" si="27"/>
        <v>0.35529024289831207</v>
      </c>
      <c r="T27" s="39">
        <f t="shared" ref="T27" si="28">T26/T24</f>
        <v>0.37470071827613732</v>
      </c>
    </row>
    <row r="28" spans="1:20" ht="12" customHeight="1" x14ac:dyDescent="0.2">
      <c r="A28" s="19" t="s">
        <v>20</v>
      </c>
      <c r="B28" s="25"/>
      <c r="C28" s="27">
        <v>43.1</v>
      </c>
      <c r="D28" s="27">
        <v>45.9</v>
      </c>
      <c r="E28" s="27">
        <v>54.8</v>
      </c>
      <c r="F28" s="27">
        <v>48.2</v>
      </c>
      <c r="G28" s="46">
        <f>C28+D28+E28+F28</f>
        <v>192</v>
      </c>
      <c r="H28" s="27">
        <v>34.4</v>
      </c>
      <c r="I28" s="27">
        <v>44.3</v>
      </c>
      <c r="J28" s="27">
        <v>54.2</v>
      </c>
      <c r="K28" s="27">
        <v>44.7</v>
      </c>
      <c r="L28" s="46">
        <f>H28+I28+J28+K28</f>
        <v>177.59999999999997</v>
      </c>
      <c r="M28" s="27">
        <v>45.5</v>
      </c>
      <c r="N28" s="27">
        <v>48.8</v>
      </c>
      <c r="O28" s="27">
        <v>59.8</v>
      </c>
      <c r="P28" s="27">
        <v>50.1</v>
      </c>
      <c r="Q28" s="46">
        <f>M28+N28+O28+P28</f>
        <v>204.2</v>
      </c>
      <c r="R28" s="27">
        <v>52.4</v>
      </c>
      <c r="S28" s="27">
        <v>57.2</v>
      </c>
      <c r="T28" s="27">
        <v>62.3</v>
      </c>
    </row>
    <row r="29" spans="1:20" ht="12" customHeight="1" x14ac:dyDescent="0.2">
      <c r="A29" s="19" t="s">
        <v>21</v>
      </c>
      <c r="B29" s="25"/>
      <c r="C29" s="27">
        <v>43.1</v>
      </c>
      <c r="D29" s="27">
        <v>45.9</v>
      </c>
      <c r="E29" s="27">
        <v>54.8</v>
      </c>
      <c r="F29" s="27">
        <v>48.2</v>
      </c>
      <c r="G29" s="46">
        <f>C29+D29+E29+F29</f>
        <v>192</v>
      </c>
      <c r="H29" s="27">
        <v>34.9</v>
      </c>
      <c r="I29" s="27">
        <v>44.3</v>
      </c>
      <c r="J29" s="27">
        <v>56.9</v>
      </c>
      <c r="K29" s="27">
        <f>K28+5.8</f>
        <v>50.5</v>
      </c>
      <c r="L29" s="46">
        <f>H29+I29+J29+K29</f>
        <v>186.6</v>
      </c>
      <c r="M29" s="27">
        <f>M28</f>
        <v>45.5</v>
      </c>
      <c r="N29" s="27">
        <f>N28</f>
        <v>48.8</v>
      </c>
      <c r="O29" s="27">
        <v>59.8</v>
      </c>
      <c r="P29" s="27">
        <v>50.1</v>
      </c>
      <c r="Q29" s="46">
        <f>M29+N29+O29+P29</f>
        <v>204.2</v>
      </c>
      <c r="R29" s="27">
        <f>R28</f>
        <v>52.4</v>
      </c>
      <c r="S29" s="27">
        <f>S28</f>
        <v>57.2</v>
      </c>
      <c r="T29" s="27">
        <f>T28</f>
        <v>62.3</v>
      </c>
    </row>
    <row r="30" spans="1:20" s="31" customFormat="1" ht="12" customHeight="1" x14ac:dyDescent="0.2">
      <c r="A30" s="28"/>
      <c r="B30" s="29" t="s">
        <v>22</v>
      </c>
      <c r="C30" s="30">
        <f t="shared" ref="C30" si="29">C29/C24</f>
        <v>0.18633808906182447</v>
      </c>
      <c r="D30" s="30">
        <f t="shared" ref="D30:E30" si="30">D29/D24</f>
        <v>0.19180944421228582</v>
      </c>
      <c r="E30" s="30">
        <f t="shared" si="30"/>
        <v>0.22422258592471356</v>
      </c>
      <c r="F30" s="30">
        <f t="shared" ref="F30:I30" si="31">F29/F24</f>
        <v>0.1948261924009701</v>
      </c>
      <c r="G30" s="58">
        <f t="shared" si="31"/>
        <v>0.19950124688279303</v>
      </c>
      <c r="H30" s="30">
        <f t="shared" si="31"/>
        <v>0.15878070973612374</v>
      </c>
      <c r="I30" s="30">
        <f t="shared" si="31"/>
        <v>0.18551088777219429</v>
      </c>
      <c r="J30" s="30">
        <f t="shared" ref="J30:M30" si="32">J29/J24</f>
        <v>0.23064450749898663</v>
      </c>
      <c r="K30" s="30">
        <f t="shared" si="32"/>
        <v>0.20713699753896636</v>
      </c>
      <c r="L30" s="58">
        <f t="shared" si="32"/>
        <v>0.19660731219049626</v>
      </c>
      <c r="M30" s="30">
        <f t="shared" si="32"/>
        <v>0.19502786112301757</v>
      </c>
      <c r="N30" s="30">
        <f t="shared" ref="N30:S30" si="33">N29/N24</f>
        <v>0.20384294068504594</v>
      </c>
      <c r="O30" s="30">
        <f t="shared" si="33"/>
        <v>0.2471074380165289</v>
      </c>
      <c r="P30" s="30">
        <f t="shared" si="33"/>
        <v>0.20927318295739347</v>
      </c>
      <c r="Q30" s="58">
        <f t="shared" si="33"/>
        <v>0.21402368724452361</v>
      </c>
      <c r="R30" s="30">
        <f t="shared" si="33"/>
        <v>0.22250530785562633</v>
      </c>
      <c r="S30" s="30">
        <f t="shared" si="33"/>
        <v>0.23548785508439687</v>
      </c>
      <c r="T30" s="30">
        <f t="shared" ref="T30" si="34">T29/T24</f>
        <v>0.24860335195530725</v>
      </c>
    </row>
    <row r="31" spans="1:20" ht="12" customHeight="1" x14ac:dyDescent="0.2">
      <c r="A31" s="19" t="s">
        <v>32</v>
      </c>
      <c r="B31" s="25"/>
      <c r="C31" s="27">
        <v>24</v>
      </c>
      <c r="D31" s="27">
        <v>30</v>
      </c>
      <c r="E31" s="27">
        <v>30.4</v>
      </c>
      <c r="F31" s="27">
        <v>29.3</v>
      </c>
      <c r="G31" s="46">
        <f>C31+D31+E31+F31</f>
        <v>113.7</v>
      </c>
      <c r="H31" s="27">
        <v>26.7</v>
      </c>
      <c r="I31" s="27">
        <v>24.9</v>
      </c>
      <c r="J31" s="27">
        <v>32.5</v>
      </c>
      <c r="K31" s="27">
        <v>48.2</v>
      </c>
      <c r="L31" s="46">
        <f>H31+I31+J31+K31</f>
        <v>132.30000000000001</v>
      </c>
      <c r="M31" s="27">
        <v>25.45</v>
      </c>
      <c r="N31" s="27">
        <v>27.9</v>
      </c>
      <c r="O31" s="27">
        <v>24</v>
      </c>
      <c r="P31" s="27">
        <v>27.5</v>
      </c>
      <c r="Q31" s="46">
        <f>M31+N31+O31+P31</f>
        <v>104.85</v>
      </c>
      <c r="R31" s="27">
        <v>29.2</v>
      </c>
      <c r="S31" s="27">
        <v>27.3</v>
      </c>
      <c r="T31" s="27">
        <v>26</v>
      </c>
    </row>
    <row r="32" spans="1:20" ht="13.5" customHeight="1" x14ac:dyDescent="0.25">
      <c r="A32" s="8" t="s">
        <v>37</v>
      </c>
      <c r="B32" s="10"/>
      <c r="C32" s="10"/>
      <c r="D32" s="10"/>
      <c r="E32" s="10"/>
      <c r="F32" s="10"/>
      <c r="G32" s="44"/>
      <c r="H32" s="10"/>
      <c r="I32" s="10"/>
      <c r="J32" s="10"/>
      <c r="K32" s="10"/>
      <c r="L32" s="44"/>
      <c r="M32" s="10"/>
      <c r="N32" s="10"/>
      <c r="O32" s="10"/>
      <c r="P32" s="10"/>
      <c r="Q32" s="44"/>
      <c r="R32" s="10"/>
      <c r="S32" s="10"/>
      <c r="T32" s="10"/>
    </row>
    <row r="33" spans="1:20" ht="12" customHeight="1" x14ac:dyDescent="0.2">
      <c r="A33" s="19" t="s">
        <v>15</v>
      </c>
      <c r="C33" s="26">
        <v>150.30000000000001</v>
      </c>
      <c r="D33" s="26">
        <v>150.1</v>
      </c>
      <c r="E33" s="26">
        <v>142.30000000000001</v>
      </c>
      <c r="F33" s="26">
        <v>148.4</v>
      </c>
      <c r="G33" s="46">
        <f>C33+D33+E33+F33</f>
        <v>591.1</v>
      </c>
      <c r="H33" s="26">
        <v>141.5</v>
      </c>
      <c r="I33" s="26">
        <v>151.30000000000001</v>
      </c>
      <c r="J33" s="26">
        <v>148.1</v>
      </c>
      <c r="K33" s="26">
        <v>157.4</v>
      </c>
      <c r="L33" s="46">
        <f>H33+I33+J33+K33</f>
        <v>598.29999999999995</v>
      </c>
      <c r="M33" s="26">
        <v>148.9</v>
      </c>
      <c r="N33" s="26">
        <v>144.19999999999999</v>
      </c>
      <c r="O33" s="26">
        <v>141.9</v>
      </c>
      <c r="P33" s="26">
        <v>146.19999999999999</v>
      </c>
      <c r="Q33" s="46">
        <f>M33+N33+O33+P33-0.1</f>
        <v>581.1</v>
      </c>
      <c r="R33" s="26">
        <v>145.1</v>
      </c>
      <c r="S33" s="26">
        <v>147.1</v>
      </c>
      <c r="T33" s="26">
        <v>143.9</v>
      </c>
    </row>
    <row r="34" spans="1:20" ht="12" customHeight="1" x14ac:dyDescent="0.2">
      <c r="A34" s="19" t="s">
        <v>16</v>
      </c>
      <c r="B34" s="25"/>
      <c r="C34" s="27">
        <v>47.4</v>
      </c>
      <c r="D34" s="27">
        <v>47.7</v>
      </c>
      <c r="E34" s="27">
        <v>51.5</v>
      </c>
      <c r="F34" s="27">
        <v>47.4</v>
      </c>
      <c r="G34" s="46">
        <f>C34+D34+E34+F34</f>
        <v>194</v>
      </c>
      <c r="H34" s="27">
        <v>45.9</v>
      </c>
      <c r="I34" s="27">
        <v>47.7</v>
      </c>
      <c r="J34" s="27">
        <v>53.6</v>
      </c>
      <c r="K34" s="27">
        <v>48.2</v>
      </c>
      <c r="L34" s="46">
        <f>H34+I34+J34+K34</f>
        <v>195.39999999999998</v>
      </c>
      <c r="M34" s="27">
        <v>49.8</v>
      </c>
      <c r="N34" s="27">
        <v>47.45</v>
      </c>
      <c r="O34" s="27">
        <v>51.9</v>
      </c>
      <c r="P34" s="27">
        <v>43.6</v>
      </c>
      <c r="Q34" s="46">
        <f>M34+N34+O34+P34</f>
        <v>192.75</v>
      </c>
      <c r="R34" s="27">
        <v>47.1</v>
      </c>
      <c r="S34" s="27">
        <v>44.9</v>
      </c>
      <c r="T34" s="27">
        <v>50.6</v>
      </c>
    </row>
    <row r="35" spans="1:20" ht="12" customHeight="1" x14ac:dyDescent="0.2">
      <c r="A35" s="19" t="s">
        <v>18</v>
      </c>
      <c r="B35" s="25"/>
      <c r="C35" s="27">
        <v>47.4</v>
      </c>
      <c r="D35" s="27">
        <v>47.7</v>
      </c>
      <c r="E35" s="27">
        <v>51.5</v>
      </c>
      <c r="F35" s="27">
        <v>47.4</v>
      </c>
      <c r="G35" s="46">
        <f>C35+D35+E35+F35</f>
        <v>194</v>
      </c>
      <c r="H35" s="27">
        <v>47.2</v>
      </c>
      <c r="I35" s="27">
        <v>47.7</v>
      </c>
      <c r="J35" s="27">
        <v>54.2</v>
      </c>
      <c r="K35" s="27">
        <f>K34+6.4</f>
        <v>54.6</v>
      </c>
      <c r="L35" s="46">
        <f>H35+I35+J35+K35</f>
        <v>203.70000000000002</v>
      </c>
      <c r="M35" s="27">
        <f>M34</f>
        <v>49.8</v>
      </c>
      <c r="N35" s="27">
        <f>N34</f>
        <v>47.45</v>
      </c>
      <c r="O35" s="27">
        <v>51.9</v>
      </c>
      <c r="P35" s="27">
        <v>43.6</v>
      </c>
      <c r="Q35" s="46">
        <f>M35+N35+O35+P35</f>
        <v>192.75</v>
      </c>
      <c r="R35" s="27">
        <f>R34</f>
        <v>47.1</v>
      </c>
      <c r="S35" s="27">
        <f>S34</f>
        <v>44.9</v>
      </c>
      <c r="T35" s="27">
        <f>T34</f>
        <v>50.6</v>
      </c>
    </row>
    <row r="36" spans="1:20" s="31" customFormat="1" ht="12" customHeight="1" x14ac:dyDescent="0.2">
      <c r="A36" s="28"/>
      <c r="B36" s="29" t="s">
        <v>19</v>
      </c>
      <c r="C36" s="30">
        <f t="shared" ref="C36:D36" si="35">C35/C33</f>
        <v>0.31536926147704586</v>
      </c>
      <c r="D36" s="30">
        <f t="shared" si="35"/>
        <v>0.31778814123917393</v>
      </c>
      <c r="E36" s="30">
        <f t="shared" ref="E36:I36" si="36">E35/E33</f>
        <v>0.36191145467322555</v>
      </c>
      <c r="F36" s="30">
        <f t="shared" si="36"/>
        <v>0.31940700808625333</v>
      </c>
      <c r="G36" s="58">
        <f t="shared" si="36"/>
        <v>0.32820165792590084</v>
      </c>
      <c r="H36" s="39">
        <f t="shared" si="36"/>
        <v>0.33356890459363958</v>
      </c>
      <c r="I36" s="39">
        <f t="shared" si="36"/>
        <v>0.31526768010575018</v>
      </c>
      <c r="J36" s="39">
        <f t="shared" ref="J36:M36" si="37">J35/J33</f>
        <v>0.3659689399054693</v>
      </c>
      <c r="K36" s="39">
        <f t="shared" si="37"/>
        <v>0.3468869123252859</v>
      </c>
      <c r="L36" s="62">
        <f t="shared" si="37"/>
        <v>0.34046464984121683</v>
      </c>
      <c r="M36" s="39">
        <f t="shared" si="37"/>
        <v>0.3344526527871054</v>
      </c>
      <c r="N36" s="39">
        <f t="shared" ref="N36:S36" si="38">N35/N33</f>
        <v>0.32905686546463248</v>
      </c>
      <c r="O36" s="39">
        <f t="shared" si="38"/>
        <v>0.36575052854122619</v>
      </c>
      <c r="P36" s="39">
        <f t="shared" si="38"/>
        <v>0.29822161422708621</v>
      </c>
      <c r="Q36" s="62">
        <f t="shared" si="38"/>
        <v>0.33169850283944241</v>
      </c>
      <c r="R36" s="39">
        <f t="shared" si="38"/>
        <v>0.32460372157133016</v>
      </c>
      <c r="S36" s="39">
        <f t="shared" si="38"/>
        <v>0.3052345343303875</v>
      </c>
      <c r="T36" s="66">
        <f t="shared" ref="T36" si="39">T35/T33</f>
        <v>0.35163307852675468</v>
      </c>
    </row>
    <row r="37" spans="1:20" ht="12" customHeight="1" x14ac:dyDescent="0.2">
      <c r="A37" s="19" t="s">
        <v>20</v>
      </c>
      <c r="B37" s="25"/>
      <c r="C37" s="27">
        <v>24.8</v>
      </c>
      <c r="D37" s="27">
        <v>26.3</v>
      </c>
      <c r="E37" s="27">
        <v>30.1</v>
      </c>
      <c r="F37" s="27">
        <v>25.8</v>
      </c>
      <c r="G37" s="46">
        <f>C37+D37+E37+F37</f>
        <v>107</v>
      </c>
      <c r="H37" s="27">
        <v>24.7</v>
      </c>
      <c r="I37" s="27">
        <v>24.8</v>
      </c>
      <c r="J37" s="27">
        <v>29.3</v>
      </c>
      <c r="K37" s="27">
        <v>24.1</v>
      </c>
      <c r="L37" s="46">
        <f>H37+I37+J37+K37</f>
        <v>102.9</v>
      </c>
      <c r="M37" s="27">
        <v>26.5</v>
      </c>
      <c r="N37" s="27">
        <v>24.1</v>
      </c>
      <c r="O37" s="27">
        <v>29.6</v>
      </c>
      <c r="P37" s="27">
        <v>20.5</v>
      </c>
      <c r="Q37" s="46">
        <f>M37+N37+O37+P37</f>
        <v>100.7</v>
      </c>
      <c r="R37" s="27">
        <v>23.6</v>
      </c>
      <c r="S37" s="27">
        <v>21.6</v>
      </c>
      <c r="T37" s="27">
        <v>27.1</v>
      </c>
    </row>
    <row r="38" spans="1:20" ht="12" customHeight="1" x14ac:dyDescent="0.2">
      <c r="A38" s="19" t="s">
        <v>21</v>
      </c>
      <c r="B38" s="25"/>
      <c r="C38" s="27">
        <v>24.8</v>
      </c>
      <c r="D38" s="27">
        <v>26.3</v>
      </c>
      <c r="E38" s="27">
        <v>30.1</v>
      </c>
      <c r="F38" s="27">
        <v>25.8</v>
      </c>
      <c r="G38" s="46">
        <f>C38+D38+E38+F38</f>
        <v>107</v>
      </c>
      <c r="H38" s="27">
        <v>26</v>
      </c>
      <c r="I38" s="27">
        <v>24.8</v>
      </c>
      <c r="J38" s="27">
        <v>29.9</v>
      </c>
      <c r="K38" s="27">
        <f>K37+6.4</f>
        <v>30.5</v>
      </c>
      <c r="L38" s="46">
        <f>H38+I38+J38+K38</f>
        <v>111.19999999999999</v>
      </c>
      <c r="M38" s="27">
        <f>M37</f>
        <v>26.5</v>
      </c>
      <c r="N38" s="27">
        <f>N37</f>
        <v>24.1</v>
      </c>
      <c r="O38" s="27">
        <v>29.6</v>
      </c>
      <c r="P38" s="27">
        <v>20.5</v>
      </c>
      <c r="Q38" s="46">
        <f>M38+N38+O38+P38</f>
        <v>100.7</v>
      </c>
      <c r="R38" s="27">
        <f>R37</f>
        <v>23.6</v>
      </c>
      <c r="S38" s="27">
        <f>S37</f>
        <v>21.6</v>
      </c>
      <c r="T38" s="27">
        <f>T37</f>
        <v>27.1</v>
      </c>
    </row>
    <row r="39" spans="1:20" s="31" customFormat="1" ht="12" customHeight="1" x14ac:dyDescent="0.2">
      <c r="A39" s="28"/>
      <c r="B39" s="29" t="s">
        <v>22</v>
      </c>
      <c r="C39" s="30">
        <f t="shared" ref="C39" si="40">C38/C33</f>
        <v>0.16500332667997339</v>
      </c>
      <c r="D39" s="30">
        <f t="shared" ref="D39:E39" si="41">D38/D33</f>
        <v>0.17521652231845439</v>
      </c>
      <c r="E39" s="30">
        <f t="shared" si="41"/>
        <v>0.21152494729444835</v>
      </c>
      <c r="F39" s="30">
        <f t="shared" ref="F39:I39" si="42">F38/F33</f>
        <v>0.1738544474393531</v>
      </c>
      <c r="G39" s="58">
        <f t="shared" si="42"/>
        <v>0.18101844019624427</v>
      </c>
      <c r="H39" s="30">
        <f t="shared" si="42"/>
        <v>0.18374558303886926</v>
      </c>
      <c r="I39" s="30">
        <f t="shared" si="42"/>
        <v>0.16391275611368142</v>
      </c>
      <c r="J39" s="30">
        <f t="shared" ref="J39:M39" si="43">J38/J33</f>
        <v>0.20189061444969614</v>
      </c>
      <c r="K39" s="39">
        <f t="shared" si="43"/>
        <v>0.19377382465057177</v>
      </c>
      <c r="L39" s="62">
        <f t="shared" si="43"/>
        <v>0.18585993648671234</v>
      </c>
      <c r="M39" s="30">
        <f t="shared" si="43"/>
        <v>0.17797179314976494</v>
      </c>
      <c r="N39" s="30">
        <f t="shared" ref="N39:S39" si="44">N38/N33</f>
        <v>0.16712898751733707</v>
      </c>
      <c r="O39" s="30">
        <f t="shared" si="44"/>
        <v>0.20859760394644117</v>
      </c>
      <c r="P39" s="39">
        <f t="shared" si="44"/>
        <v>0.14021887824897403</v>
      </c>
      <c r="Q39" s="62">
        <f t="shared" si="44"/>
        <v>0.17329203235243504</v>
      </c>
      <c r="R39" s="30">
        <f t="shared" si="44"/>
        <v>0.1626464507236389</v>
      </c>
      <c r="S39" s="30">
        <f t="shared" si="44"/>
        <v>0.14683888511216861</v>
      </c>
      <c r="T39" s="30">
        <f t="shared" ref="T39" si="45">T38/T33</f>
        <v>0.18832522585128561</v>
      </c>
    </row>
    <row r="40" spans="1:20" ht="12" customHeight="1" x14ac:dyDescent="0.2">
      <c r="A40" s="19" t="s">
        <v>32</v>
      </c>
      <c r="B40" s="25"/>
      <c r="C40" s="27">
        <v>18</v>
      </c>
      <c r="D40" s="27">
        <v>21</v>
      </c>
      <c r="E40" s="27">
        <v>21</v>
      </c>
      <c r="F40" s="27">
        <v>20.9</v>
      </c>
      <c r="G40" s="46">
        <f>C40+D40+E40+F40-1</f>
        <v>79.900000000000006</v>
      </c>
      <c r="H40" s="27">
        <v>20.2</v>
      </c>
      <c r="I40" s="27">
        <v>21.7</v>
      </c>
      <c r="J40" s="27">
        <v>24.1</v>
      </c>
      <c r="K40" s="27">
        <v>41.6</v>
      </c>
      <c r="L40" s="46">
        <f>H40+I40+J40+K40</f>
        <v>107.6</v>
      </c>
      <c r="M40" s="27">
        <v>22.9</v>
      </c>
      <c r="N40" s="27">
        <v>24.45</v>
      </c>
      <c r="O40" s="27">
        <v>19.3</v>
      </c>
      <c r="P40" s="27">
        <v>19.8</v>
      </c>
      <c r="Q40" s="46">
        <f>M40+N40+O40+P40+0.1</f>
        <v>86.549999999999983</v>
      </c>
      <c r="R40" s="27">
        <v>22.4</v>
      </c>
      <c r="S40" s="27">
        <v>21.4</v>
      </c>
      <c r="T40" s="27">
        <v>19.5</v>
      </c>
    </row>
    <row r="41" spans="1:20" ht="13.5" customHeight="1" x14ac:dyDescent="0.25">
      <c r="A41" s="8" t="s">
        <v>78</v>
      </c>
      <c r="B41" s="10"/>
      <c r="C41" s="10"/>
      <c r="D41" s="10"/>
      <c r="E41" s="10"/>
      <c r="F41" s="10"/>
      <c r="G41" s="44"/>
      <c r="H41" s="10"/>
      <c r="I41" s="10"/>
      <c r="J41" s="10"/>
      <c r="K41" s="10"/>
      <c r="L41" s="44"/>
      <c r="M41" s="10"/>
      <c r="N41" s="10"/>
      <c r="O41" s="10"/>
      <c r="P41" s="10"/>
      <c r="Q41" s="44"/>
      <c r="R41" s="10"/>
      <c r="S41" s="10"/>
      <c r="T41" s="10"/>
    </row>
    <row r="42" spans="1:20" ht="12" customHeight="1" x14ac:dyDescent="0.2">
      <c r="A42" s="19" t="s">
        <v>15</v>
      </c>
      <c r="C42" s="35">
        <v>24.8</v>
      </c>
      <c r="D42" s="35">
        <v>27.9</v>
      </c>
      <c r="E42" s="35">
        <v>29.8</v>
      </c>
      <c r="F42" s="35">
        <v>29.4</v>
      </c>
      <c r="G42" s="46">
        <f>C42+D42+E42+F42</f>
        <v>111.9</v>
      </c>
      <c r="H42" s="35">
        <v>21.3</v>
      </c>
      <c r="I42" s="35">
        <v>23.7</v>
      </c>
      <c r="J42" s="35">
        <v>25.4</v>
      </c>
      <c r="K42" s="35">
        <v>24.5</v>
      </c>
      <c r="L42" s="46">
        <f>H42+I42+J42+K42</f>
        <v>94.9</v>
      </c>
      <c r="M42" s="35">
        <v>22.3</v>
      </c>
      <c r="N42" s="35">
        <v>23.8</v>
      </c>
      <c r="O42" s="35">
        <v>25.1</v>
      </c>
      <c r="P42" s="35">
        <v>23.9</v>
      </c>
      <c r="Q42" s="46">
        <f>M42+N42+O42+P42</f>
        <v>95.1</v>
      </c>
      <c r="R42" s="35">
        <v>21.7</v>
      </c>
      <c r="S42" s="35">
        <v>23.3</v>
      </c>
      <c r="T42" s="35">
        <v>25.4</v>
      </c>
    </row>
    <row r="43" spans="1:20" ht="12" customHeight="1" x14ac:dyDescent="0.2">
      <c r="A43" s="19" t="s">
        <v>16</v>
      </c>
      <c r="C43" s="35">
        <v>6.7</v>
      </c>
      <c r="D43" s="35">
        <v>7.6</v>
      </c>
      <c r="E43" s="35">
        <v>7.4</v>
      </c>
      <c r="F43" s="35">
        <v>7.5</v>
      </c>
      <c r="G43" s="46">
        <f>C43+D43+E43+F43</f>
        <v>29.200000000000003</v>
      </c>
      <c r="H43" s="35">
        <v>5</v>
      </c>
      <c r="I43" s="35">
        <v>6.7</v>
      </c>
      <c r="J43" s="35">
        <v>6.9</v>
      </c>
      <c r="K43" s="35">
        <v>6.5</v>
      </c>
      <c r="L43" s="46">
        <f>H43+I43+J43+K43</f>
        <v>25.1</v>
      </c>
      <c r="M43" s="35">
        <v>5.6</v>
      </c>
      <c r="N43" s="35">
        <v>6.4</v>
      </c>
      <c r="O43" s="35">
        <v>7.3</v>
      </c>
      <c r="P43" s="35">
        <v>5.9</v>
      </c>
      <c r="Q43" s="46">
        <f>M43+N43+O43+P43</f>
        <v>25.200000000000003</v>
      </c>
      <c r="R43" s="35">
        <v>6.7</v>
      </c>
      <c r="S43" s="35">
        <v>7.1</v>
      </c>
      <c r="T43" s="35">
        <v>8.1</v>
      </c>
    </row>
    <row r="44" spans="1:20" ht="12" customHeight="1" x14ac:dyDescent="0.2">
      <c r="A44" s="19" t="s">
        <v>18</v>
      </c>
      <c r="C44" s="35">
        <v>6.7</v>
      </c>
      <c r="D44" s="35">
        <v>7.6</v>
      </c>
      <c r="E44" s="35">
        <v>7.4</v>
      </c>
      <c r="F44" s="35">
        <v>7.5</v>
      </c>
      <c r="G44" s="46">
        <f>C44+D44+E44+F44</f>
        <v>29.200000000000003</v>
      </c>
      <c r="H44" s="35">
        <v>5</v>
      </c>
      <c r="I44" s="35">
        <v>6.7</v>
      </c>
      <c r="J44" s="35">
        <v>6.9</v>
      </c>
      <c r="K44" s="35">
        <v>6.5</v>
      </c>
      <c r="L44" s="46">
        <f>H44+I44+J44+K44</f>
        <v>25.1</v>
      </c>
      <c r="M44" s="35">
        <v>5.6</v>
      </c>
      <c r="N44" s="35">
        <v>6.4</v>
      </c>
      <c r="O44" s="35">
        <v>7.3</v>
      </c>
      <c r="P44" s="35">
        <v>5.9</v>
      </c>
      <c r="Q44" s="46">
        <f>M44+N44+O44+P44</f>
        <v>25.200000000000003</v>
      </c>
      <c r="R44" s="35">
        <f>R43</f>
        <v>6.7</v>
      </c>
      <c r="S44" s="35">
        <f>S43</f>
        <v>7.1</v>
      </c>
      <c r="T44" s="35">
        <f>T43</f>
        <v>8.1</v>
      </c>
    </row>
    <row r="45" spans="1:20" s="31" customFormat="1" ht="12" customHeight="1" x14ac:dyDescent="0.2">
      <c r="A45" s="28"/>
      <c r="B45" s="29" t="s">
        <v>34</v>
      </c>
      <c r="C45" s="30">
        <f t="shared" ref="C45" si="46">C44/C42</f>
        <v>0.27016129032258063</v>
      </c>
      <c r="D45" s="30">
        <f t="shared" ref="D45:E45" si="47">D44/D42</f>
        <v>0.27240143369175629</v>
      </c>
      <c r="E45" s="30">
        <f t="shared" si="47"/>
        <v>0.24832214765100671</v>
      </c>
      <c r="F45" s="30">
        <f t="shared" ref="F45:I45" si="48">F44/F42</f>
        <v>0.25510204081632654</v>
      </c>
      <c r="G45" s="58">
        <f t="shared" si="48"/>
        <v>0.26094727435210008</v>
      </c>
      <c r="H45" s="30">
        <f t="shared" si="48"/>
        <v>0.23474178403755869</v>
      </c>
      <c r="I45" s="30">
        <f t="shared" si="48"/>
        <v>0.28270042194092826</v>
      </c>
      <c r="J45" s="30">
        <f t="shared" ref="J45:M45" si="49">J44/J42</f>
        <v>0.27165354330708663</v>
      </c>
      <c r="K45" s="30">
        <f t="shared" si="49"/>
        <v>0.26530612244897961</v>
      </c>
      <c r="L45" s="58">
        <f t="shared" si="49"/>
        <v>0.26448893572181242</v>
      </c>
      <c r="M45" s="30">
        <f t="shared" si="49"/>
        <v>0.25112107623318386</v>
      </c>
      <c r="N45" s="30">
        <f t="shared" ref="N45:S45" si="50">N44/N42</f>
        <v>0.26890756302521007</v>
      </c>
      <c r="O45" s="30">
        <f t="shared" si="50"/>
        <v>0.29083665338645415</v>
      </c>
      <c r="P45" s="30">
        <f t="shared" si="50"/>
        <v>0.2468619246861925</v>
      </c>
      <c r="Q45" s="58">
        <f t="shared" si="50"/>
        <v>0.26498422712933761</v>
      </c>
      <c r="R45" s="30">
        <f t="shared" si="50"/>
        <v>0.30875576036866359</v>
      </c>
      <c r="S45" s="30">
        <f t="shared" si="50"/>
        <v>0.30472103004291845</v>
      </c>
      <c r="T45" s="30">
        <f t="shared" ref="T45" si="51">T44/T42</f>
        <v>0.31889763779527558</v>
      </c>
    </row>
    <row r="46" spans="1:20" ht="12" customHeight="1" x14ac:dyDescent="0.2">
      <c r="A46" s="19" t="s">
        <v>20</v>
      </c>
      <c r="C46" s="35">
        <v>3.7</v>
      </c>
      <c r="D46" s="35">
        <v>4.7</v>
      </c>
      <c r="E46" s="35">
        <v>4.5</v>
      </c>
      <c r="F46" s="35">
        <v>4.5</v>
      </c>
      <c r="G46" s="46">
        <f>C46+D46+E46+F46</f>
        <v>17.399999999999999</v>
      </c>
      <c r="H46" s="35">
        <v>2</v>
      </c>
      <c r="I46" s="35">
        <v>3.9</v>
      </c>
      <c r="J46" s="35">
        <v>4.0999999999999996</v>
      </c>
      <c r="K46" s="35">
        <v>3.7</v>
      </c>
      <c r="L46" s="46">
        <f>H46+I46+J46+K46</f>
        <v>13.7</v>
      </c>
      <c r="M46" s="35">
        <v>2.9</v>
      </c>
      <c r="N46" s="35">
        <v>3.6</v>
      </c>
      <c r="O46" s="35">
        <v>4.7</v>
      </c>
      <c r="P46" s="35">
        <v>3.3</v>
      </c>
      <c r="Q46" s="46">
        <f>M46+N46+O46+P46</f>
        <v>14.5</v>
      </c>
      <c r="R46" s="35">
        <v>4.0999999999999996</v>
      </c>
      <c r="S46" s="35">
        <v>4.5</v>
      </c>
      <c r="T46" s="35">
        <v>5.4</v>
      </c>
    </row>
    <row r="47" spans="1:20" ht="12" customHeight="1" x14ac:dyDescent="0.2">
      <c r="A47" s="19" t="s">
        <v>21</v>
      </c>
      <c r="C47" s="35">
        <v>3.7</v>
      </c>
      <c r="D47" s="35">
        <v>4.7</v>
      </c>
      <c r="E47" s="35">
        <v>4.5</v>
      </c>
      <c r="F47" s="35">
        <v>4.5</v>
      </c>
      <c r="G47" s="46">
        <f>C47+D47+E47+F47</f>
        <v>17.399999999999999</v>
      </c>
      <c r="H47" s="35">
        <v>2</v>
      </c>
      <c r="I47" s="35">
        <v>3.9</v>
      </c>
      <c r="J47" s="35">
        <v>4.0999999999999996</v>
      </c>
      <c r="K47" s="35">
        <v>3.7</v>
      </c>
      <c r="L47" s="46">
        <f>H47+I47+J47+K47</f>
        <v>13.7</v>
      </c>
      <c r="M47" s="35">
        <v>2.9</v>
      </c>
      <c r="N47" s="35">
        <v>3.6</v>
      </c>
      <c r="O47" s="35">
        <v>4.7</v>
      </c>
      <c r="P47" s="35">
        <v>3.3</v>
      </c>
      <c r="Q47" s="46">
        <f>M47+N47+O47+P47</f>
        <v>14.5</v>
      </c>
      <c r="R47" s="35">
        <f>R46</f>
        <v>4.0999999999999996</v>
      </c>
      <c r="S47" s="35">
        <f>S46</f>
        <v>4.5</v>
      </c>
      <c r="T47" s="35">
        <f>T46</f>
        <v>5.4</v>
      </c>
    </row>
    <row r="48" spans="1:20" s="31" customFormat="1" ht="12" customHeight="1" x14ac:dyDescent="0.2">
      <c r="A48" s="28"/>
      <c r="B48" s="29" t="s">
        <v>35</v>
      </c>
      <c r="C48" s="30">
        <f t="shared" ref="C48" si="52">C47/C42</f>
        <v>0.14919354838709678</v>
      </c>
      <c r="D48" s="30">
        <f t="shared" ref="D48:E48" si="53">D47/D42</f>
        <v>0.16845878136200718</v>
      </c>
      <c r="E48" s="30">
        <f t="shared" si="53"/>
        <v>0.15100671140939598</v>
      </c>
      <c r="F48" s="30">
        <f t="shared" ref="F48:I48" si="54">F47/F42</f>
        <v>0.15306122448979592</v>
      </c>
      <c r="G48" s="58">
        <f t="shared" si="54"/>
        <v>0.15549597855227881</v>
      </c>
      <c r="H48" s="30">
        <f t="shared" si="54"/>
        <v>9.3896713615023469E-2</v>
      </c>
      <c r="I48" s="30">
        <f t="shared" si="54"/>
        <v>0.16455696202531644</v>
      </c>
      <c r="J48" s="30">
        <f t="shared" ref="J48:M48" si="55">J47/J42</f>
        <v>0.16141732283464566</v>
      </c>
      <c r="K48" s="30">
        <f t="shared" si="55"/>
        <v>0.15102040816326531</v>
      </c>
      <c r="L48" s="58">
        <f t="shared" si="55"/>
        <v>0.14436248682824024</v>
      </c>
      <c r="M48" s="30">
        <f t="shared" si="55"/>
        <v>0.13004484304932734</v>
      </c>
      <c r="N48" s="30">
        <f t="shared" ref="N48:S48" si="56">N47/N42</f>
        <v>0.15126050420168066</v>
      </c>
      <c r="O48" s="30">
        <f t="shared" si="56"/>
        <v>0.18725099601593626</v>
      </c>
      <c r="P48" s="30">
        <f t="shared" si="56"/>
        <v>0.13807531380753138</v>
      </c>
      <c r="Q48" s="58">
        <f t="shared" si="56"/>
        <v>0.15247108307045215</v>
      </c>
      <c r="R48" s="30">
        <f t="shared" si="56"/>
        <v>0.1889400921658986</v>
      </c>
      <c r="S48" s="30">
        <f t="shared" si="56"/>
        <v>0.19313304721030042</v>
      </c>
      <c r="T48" s="30">
        <f t="shared" ref="T48" si="57">T47/T42</f>
        <v>0.21259842519685043</v>
      </c>
    </row>
    <row r="49" spans="1:20" ht="12" customHeight="1" x14ac:dyDescent="0.2">
      <c r="A49" s="19" t="s">
        <v>49</v>
      </c>
      <c r="C49" s="35">
        <v>1.8</v>
      </c>
      <c r="D49" s="35">
        <v>1.4</v>
      </c>
      <c r="E49" s="35">
        <v>1.9</v>
      </c>
      <c r="F49" s="35">
        <v>4.5</v>
      </c>
      <c r="G49" s="63">
        <f>C49+D49+E49+F49</f>
        <v>9.6</v>
      </c>
      <c r="H49" s="35">
        <v>2.5</v>
      </c>
      <c r="I49" s="35">
        <v>2.9</v>
      </c>
      <c r="J49" s="35">
        <v>7</v>
      </c>
      <c r="K49" s="35">
        <v>3</v>
      </c>
      <c r="L49" s="63">
        <f>H49+I49+J49+K49</f>
        <v>15.4</v>
      </c>
      <c r="M49" s="35">
        <v>1.6</v>
      </c>
      <c r="N49" s="35">
        <v>1.4</v>
      </c>
      <c r="O49" s="35">
        <v>1.8</v>
      </c>
      <c r="P49" s="35">
        <v>4.3</v>
      </c>
      <c r="Q49" s="63">
        <f>M49+N49+O49+P49</f>
        <v>9.1</v>
      </c>
      <c r="R49" s="35">
        <v>4.2</v>
      </c>
      <c r="S49" s="35">
        <v>2.2999999999999998</v>
      </c>
      <c r="T49" s="35">
        <v>1.3</v>
      </c>
    </row>
    <row r="50" spans="1:20" ht="13.5" customHeight="1" x14ac:dyDescent="0.25">
      <c r="A50" s="5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3" t="s">
        <v>38</v>
      </c>
    </row>
    <row r="52" spans="1:20" x14ac:dyDescent="0.2">
      <c r="A52" s="3" t="s">
        <v>50</v>
      </c>
      <c r="B52" s="7"/>
    </row>
    <row r="53" spans="1:20" s="36" customFormat="1" x14ac:dyDescent="0.2">
      <c r="B53" s="37"/>
      <c r="C53" s="38"/>
      <c r="D53" s="38"/>
      <c r="E53" s="38"/>
      <c r="F53" s="38"/>
      <c r="H53" s="38"/>
      <c r="I53" s="38"/>
      <c r="J53" s="38"/>
      <c r="K53" s="38"/>
      <c r="M53" s="38"/>
      <c r="N53" s="38"/>
      <c r="O53" s="38"/>
      <c r="P53" s="38"/>
      <c r="R53" s="38"/>
      <c r="S53" s="38"/>
      <c r="T53" s="38"/>
    </row>
    <row r="54" spans="1:20" x14ac:dyDescent="0.2">
      <c r="B54" s="7"/>
    </row>
    <row r="55" spans="1:20" x14ac:dyDescent="0.2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1200" r:id="rId1"/>
  <ignoredErrors>
    <ignoredError sqref="G15 G39 G45 G48 G6 G8 G11 G27 G30 G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Operational Data</vt:lpstr>
      <vt:lpstr>Financial data</vt:lpstr>
    </vt:vector>
  </TitlesOfParts>
  <Company>Elisa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2015-10-15T13:01:25Z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744642250</vt:i4>
  </property>
  <property fmtid="{D5CDD505-2E9C-101B-9397-08002B2CF9AE}" pid="3" name="_NewReviewCycle">
    <vt:lpwstr/>
  </property>
  <property fmtid="{D5CDD505-2E9C-101B-9397-08002B2CF9AE}" pid="4" name="_EmailSubject">
    <vt:lpwstr>Elisa Operational Data Q1 2012.xlsx</vt:lpwstr>
  </property>
  <property fmtid="{D5CDD505-2E9C-101B-9397-08002B2CF9AE}" pid="5" name="_AuthorEmail">
    <vt:lpwstr>Teppo.Verronen@elisa.fi</vt:lpwstr>
  </property>
  <property fmtid="{D5CDD505-2E9C-101B-9397-08002B2CF9AE}" pid="6" name="_AuthorEmailDisplayName">
    <vt:lpwstr>Verronen Teppo</vt:lpwstr>
  </property>
  <property fmtid="{D5CDD505-2E9C-101B-9397-08002B2CF9AE}" pid="7" name="_PreviousAdHocReviewCycleID">
    <vt:i4>1428931264</vt:i4>
  </property>
  <property fmtid="{D5CDD505-2E9C-101B-9397-08002B2CF9AE}" pid="8" name="_ReviewingToolsShownOnce">
    <vt:lpwstr/>
  </property>
</Properties>
</file>